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Lab\enquete-RPU\DM\"/>
    </mc:Choice>
  </mc:AlternateContent>
  <xr:revisionPtr revIDLastSave="0" documentId="13_ncr:1_{F7B7A6B0-57D7-4B5F-9033-15EBA3FDD5E7}" xr6:coauthVersionLast="47" xr6:coauthVersionMax="47" xr10:uidLastSave="{00000000-0000-0000-0000-000000000000}"/>
  <bookViews>
    <workbookView xWindow="-110" yWindow="-110" windowWidth="19420" windowHeight="11500" xr2:uid="{00000000-000D-0000-FFFF-FFFF00000000}"/>
  </bookViews>
  <sheets>
    <sheet name="Figure 4" sheetId="16" r:id="rId1"/>
    <sheet name="Figure 6" sheetId="37" r:id="rId2"/>
    <sheet name="Figure 7" sheetId="23" r:id="rId3"/>
    <sheet name="Figure 8.b" sheetId="21" r:id="rId4"/>
    <sheet name="Figure 10" sheetId="22" r:id="rId5"/>
    <sheet name="Figure 11" sheetId="24" r:id="rId6"/>
    <sheet name="Figure 12" sheetId="32" r:id="rId7"/>
    <sheet name="Figure 13.a" sheetId="29" r:id="rId8"/>
    <sheet name="Figure 13.b" sheetId="1" r:id="rId9"/>
    <sheet name="Figure 14.a" sheetId="30" r:id="rId10"/>
    <sheet name="Figure 14.b" sheetId="2" r:id="rId11"/>
    <sheet name="Figure 15" sheetId="33" r:id="rId12"/>
    <sheet name="Figure 16.a" sheetId="31" r:id="rId13"/>
    <sheet name="Figure 16.b" sheetId="4" r:id="rId14"/>
    <sheet name="Figure 17" sheetId="40" r:id="rId15"/>
    <sheet name="Figure 18.a" sheetId="17" r:id="rId16"/>
    <sheet name="Figure 18.b" sheetId="19" r:id="rId17"/>
    <sheet name="Figure 19" sheetId="20" r:id="rId18"/>
    <sheet name="Figure 20" sheetId="38" r:id="rId19"/>
    <sheet name="Annexe A1" sheetId="27" r:id="rId20"/>
    <sheet name="Annexe A2.1" sheetId="34" r:id="rId21"/>
    <sheet name="Annexe A2.2" sheetId="35" r:id="rId22"/>
    <sheet name="Annexe A2.3" sheetId="3" r:id="rId23"/>
    <sheet name="Annexe A2.4" sheetId="36" r:id="rId24"/>
    <sheet name="Annexe A2.5" sheetId="7" r:id="rId25"/>
    <sheet name="Annexe A2.6" sheetId="9" r:id="rId26"/>
    <sheet name="Annexe A2.7" sheetId="10" r:id="rId27"/>
    <sheet name="Annexe A2.8" sheetId="15"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1" l="1"/>
  <c r="I12" i="21"/>
  <c r="C9" i="38" l="1"/>
  <c r="C11" i="24" l="1"/>
  <c r="D11" i="24" s="1"/>
  <c r="D6" i="23"/>
  <c r="C6" i="23"/>
  <c r="D11" i="21"/>
  <c r="D10" i="21"/>
  <c r="D9" i="21"/>
  <c r="D8" i="21"/>
  <c r="D7" i="21"/>
  <c r="G6" i="21"/>
  <c r="G7" i="21" s="1"/>
  <c r="G8" i="21" s="1"/>
  <c r="D6" i="21"/>
  <c r="I5" i="21"/>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C29" i="16"/>
  <c r="C28" i="16"/>
  <c r="C27" i="16"/>
  <c r="C26" i="16"/>
  <c r="C25" i="16"/>
  <c r="C24" i="16"/>
  <c r="C23" i="16"/>
  <c r="C22" i="16"/>
  <c r="C21" i="16"/>
  <c r="C20" i="16"/>
  <c r="C19" i="16"/>
  <c r="C18" i="16"/>
  <c r="C17" i="16"/>
  <c r="C16" i="16"/>
  <c r="C15" i="16"/>
  <c r="C14" i="16"/>
  <c r="C13" i="16"/>
  <c r="C12" i="16"/>
  <c r="C11" i="16"/>
  <c r="C10" i="16"/>
  <c r="C9" i="16"/>
  <c r="C8" i="16"/>
  <c r="C7" i="16"/>
  <c r="C6" i="16"/>
  <c r="C5" i="16"/>
  <c r="D5" i="24" l="1"/>
  <c r="D12" i="21"/>
  <c r="H6" i="21"/>
  <c r="I6" i="21" s="1"/>
  <c r="D6" i="24"/>
  <c r="D7" i="24"/>
  <c r="D8" i="24"/>
  <c r="D9" i="24"/>
  <c r="D10" i="24"/>
  <c r="G9" i="21"/>
  <c r="H8" i="21"/>
  <c r="I8" i="21" s="1"/>
  <c r="H7" i="21"/>
  <c r="I7" i="21" s="1"/>
  <c r="H9" i="21" l="1"/>
  <c r="I9" i="21" s="1"/>
  <c r="G10" i="21"/>
  <c r="G11" i="21" l="1"/>
  <c r="H10" i="21"/>
  <c r="I10" i="21" s="1"/>
  <c r="G12" i="21" l="1"/>
  <c r="H12" i="21" s="1"/>
  <c r="H11" i="21"/>
  <c r="I11" i="21" s="1"/>
  <c r="I9" i="1"/>
  <c r="I6" i="1"/>
  <c r="I5" i="1"/>
  <c r="I8" i="1"/>
  <c r="I10" i="1"/>
  <c r="I7" i="1"/>
  <c r="I11" i="1"/>
  <c r="I12" i="1"/>
</calcChain>
</file>

<file path=xl/sharedStrings.xml><?xml version="1.0" encoding="utf-8"?>
<sst xmlns="http://schemas.openxmlformats.org/spreadsheetml/2006/main" count="573" uniqueCount="257">
  <si>
    <t>SMUR</t>
  </si>
  <si>
    <t>Pompiers</t>
  </si>
  <si>
    <t>Domicile</t>
  </si>
  <si>
    <t>EMS</t>
  </si>
  <si>
    <t>ES</t>
  </si>
  <si>
    <t>ESNP</t>
  </si>
  <si>
    <t>ES-PSY</t>
  </si>
  <si>
    <t>ES-MCO</t>
  </si>
  <si>
    <t>HAD</t>
  </si>
  <si>
    <t>ES-SMR</t>
  </si>
  <si>
    <t>EHPAD</t>
  </si>
  <si>
    <t>SLD</t>
  </si>
  <si>
    <t>UHCD</t>
  </si>
  <si>
    <t>SDT</t>
  </si>
  <si>
    <t>SDRE</t>
  </si>
  <si>
    <t>Enquête</t>
  </si>
  <si>
    <t>RPU</t>
  </si>
  <si>
    <t>Non précisé</t>
  </si>
  <si>
    <t>Véhicule d'un tiers</t>
  </si>
  <si>
    <t>Ambulance</t>
  </si>
  <si>
    <t>Forces de l'ordre</t>
  </si>
  <si>
    <t>Hélicoptère</t>
  </si>
  <si>
    <t>Taxis VSL</t>
  </si>
  <si>
    <t>Ambulance privée</t>
  </si>
  <si>
    <t>Voie publique</t>
  </si>
  <si>
    <t>Décès</t>
  </si>
  <si>
    <t>Gériatrie</t>
  </si>
  <si>
    <t>Psychiatrie</t>
  </si>
  <si>
    <t>Véhicule tiers</t>
  </si>
  <si>
    <t>Enquête Urgences</t>
  </si>
  <si>
    <t>HAD existante</t>
  </si>
  <si>
    <t>ES Transfert</t>
  </si>
  <si>
    <t>ES Mutation</t>
  </si>
  <si>
    <t>PEC autre</t>
  </si>
  <si>
    <t>PEC organisationnelle</t>
  </si>
  <si>
    <t>Hospitalisation</t>
  </si>
  <si>
    <t xml:space="preserve">Chirurgie </t>
  </si>
  <si>
    <t>Obstétrique</t>
  </si>
  <si>
    <t>Surveillance continue</t>
  </si>
  <si>
    <t>Soins intensifs</t>
  </si>
  <si>
    <t>Réanimation</t>
  </si>
  <si>
    <t xml:space="preserve">Médecine autre </t>
  </si>
  <si>
    <t>SMR ou HAD (nouveau)</t>
  </si>
  <si>
    <t>Chirurgie</t>
  </si>
  <si>
    <t>Médecine</t>
  </si>
  <si>
    <t>Réorientation</t>
  </si>
  <si>
    <t xml:space="preserve">Fugue </t>
  </si>
  <si>
    <t>Médecine autre</t>
  </si>
  <si>
    <t>Autre</t>
  </si>
  <si>
    <t>Autre lieu de résidence</t>
  </si>
  <si>
    <t>Personnel</t>
  </si>
  <si>
    <t>Mutation depuis un ES</t>
  </si>
  <si>
    <t>Transfert depuis un ES</t>
  </si>
  <si>
    <t>Total</t>
  </si>
  <si>
    <t>Parti sans attendre</t>
  </si>
  <si>
    <t>Parti contre avis médical</t>
  </si>
  <si>
    <t>Hospitalisation mutation</t>
  </si>
  <si>
    <t>Hospitalisation transfert</t>
  </si>
  <si>
    <t>Hospitalisation Mutation</t>
  </si>
  <si>
    <t>Hospitalisation Transfert</t>
  </si>
  <si>
    <t xml:space="preserve">RPU Finess communs </t>
  </si>
  <si>
    <t xml:space="preserve">Enquête Urgences Finess communs </t>
  </si>
  <si>
    <t>2023-06-13-08</t>
  </si>
  <si>
    <t>2023-06-13-09</t>
  </si>
  <si>
    <t>2023-06-13-10</t>
  </si>
  <si>
    <t>2023-06-13-11</t>
  </si>
  <si>
    <t>2023-06-13-12</t>
  </si>
  <si>
    <t>2023-06-13-13</t>
  </si>
  <si>
    <t>2023-06-13-14</t>
  </si>
  <si>
    <t>2023-06-13-15</t>
  </si>
  <si>
    <t>2023-06-13-16</t>
  </si>
  <si>
    <t>2023-06-13-17</t>
  </si>
  <si>
    <t>2023-06-13-18</t>
  </si>
  <si>
    <t>2023-06-13-19</t>
  </si>
  <si>
    <t>2023-06-13-20</t>
  </si>
  <si>
    <t>2023-06-13-21</t>
  </si>
  <si>
    <t>2023-06-13-22</t>
  </si>
  <si>
    <t>2023-06-13-23</t>
  </si>
  <si>
    <t>2023-06-14-00</t>
  </si>
  <si>
    <t>2023-06-14-01</t>
  </si>
  <si>
    <t>2023-06-14-02</t>
  </si>
  <si>
    <t>2023-06-14-03</t>
  </si>
  <si>
    <t>2023-06-14-04</t>
  </si>
  <si>
    <t>2023-06-14-05</t>
  </si>
  <si>
    <t>2023-06-14-06</t>
  </si>
  <si>
    <t>2023-06-14-07</t>
  </si>
  <si>
    <t>2023-06-14-08</t>
  </si>
  <si>
    <t>2023-06-14-09</t>
  </si>
  <si>
    <t>2023-06-14-10</t>
  </si>
  <si>
    <t>2023-06-14-11</t>
  </si>
  <si>
    <t>2023-06-14-12</t>
  </si>
  <si>
    <t>2023-06-14-13</t>
  </si>
  <si>
    <t>2023-06-14-14</t>
  </si>
  <si>
    <t>2023-06-14-15</t>
  </si>
  <si>
    <t>2023-06-14-16</t>
  </si>
  <si>
    <t>2023-06-14-17</t>
  </si>
  <si>
    <t>2023-06-14-18</t>
  </si>
  <si>
    <t>2023-06-14-19</t>
  </si>
  <si>
    <t>2023-06-14-20</t>
  </si>
  <si>
    <t>2023-06-14-21</t>
  </si>
  <si>
    <t>2023-06-14-22</t>
  </si>
  <si>
    <t>2023-06-14-23</t>
  </si>
  <si>
    <t>2023-06-15-00</t>
  </si>
  <si>
    <t>Taux appariement &lt; 80 %</t>
  </si>
  <si>
    <t>Taux appariement &gt;= 80 %</t>
  </si>
  <si>
    <t>Tous</t>
  </si>
  <si>
    <t>Total apparié</t>
  </si>
  <si>
    <t>Total enquête</t>
  </si>
  <si>
    <t>Unicité des variables d'appariement</t>
  </si>
  <si>
    <t>Pas d'unicité des variables d'appariement</t>
  </si>
  <si>
    <t>Au moins une variable d'appariement non remplie</t>
  </si>
  <si>
    <t>Manquant dans les deux sources</t>
  </si>
  <si>
    <t>Manquant RPU uniquement</t>
  </si>
  <si>
    <t>Manquant enquête uniquement</t>
  </si>
  <si>
    <t>Remplis et identiques</t>
  </si>
  <si>
    <t>Remplis et différents, mais même département</t>
  </si>
  <si>
    <t>Remplis mais différents et départements différents</t>
  </si>
  <si>
    <t>Concordance sur passages où DP renseignés</t>
  </si>
  <si>
    <t>Les deux</t>
  </si>
  <si>
    <t>Etiquettes</t>
  </si>
  <si>
    <t>DP manquants</t>
  </si>
  <si>
    <t>01</t>
  </si>
  <si>
    <t>02</t>
  </si>
  <si>
    <t>03</t>
  </si>
  <si>
    <t>04</t>
  </si>
  <si>
    <t>05</t>
  </si>
  <si>
    <t>06</t>
  </si>
  <si>
    <t>07</t>
  </si>
  <si>
    <t>08</t>
  </si>
  <si>
    <t>09</t>
  </si>
  <si>
    <t>2A</t>
  </si>
  <si>
    <t>2B</t>
  </si>
  <si>
    <t xml:space="preserve">Figure 4 - Nombre de passages aux urgences le jour de l’enquête Urgences 2023, d’après l’enquête et les RPU, par heure d’enregistrement   </t>
  </si>
  <si>
    <t>Figure 7 - Proportion de combinaisons uniques d’âge, sexe, code géographique de résidence, par Finess et par date et heure</t>
  </si>
  <si>
    <t>Figure 11 - Comparaison des codes géographiques pour les passages appariés sans utilisation de cette variable</t>
  </si>
  <si>
    <t>Figure 18 - Comparaison des heures de sortie des urgences et des durées de passage, dans l’enquête Urgences et dans les RPU
a) Nombre de passages aux urgences par heure de sortie</t>
  </si>
  <si>
    <t>Figure 18 - Comparaison des heures de sortie des urgences et des durées de passage, dans l’enquête Urgences et dans les RPU
b) Distribution des durées des passages aux urgences</t>
  </si>
  <si>
    <t>Durée de passage (en heures)</t>
  </si>
  <si>
    <t>Nombre de passages appariés</t>
  </si>
  <si>
    <t>Modalité</t>
  </si>
  <si>
    <t>Figure 19 - Distribution de l’écart entre les durées des passages aux urgences, enregistrées dans l’enquête Urgences et dans les RPU</t>
  </si>
  <si>
    <t>Différence entre durées de passage (en heures)</t>
  </si>
  <si>
    <t xml:space="preserve">Figure 20 - Comparaison du codage des diagnostics principaux issus de la CIM-10 dans les RPU dans l’enquête Urgences </t>
  </si>
  <si>
    <t>Annexe A1 - Taux d’appariement aux RPU des passages aux urgences enregistrés dans l’enquête Urgences, par département</t>
  </si>
  <si>
    <t>Département</t>
  </si>
  <si>
    <t>Nb de passages dans les RPU</t>
  </si>
  <si>
    <t>Nb de passages dans l'enquête Urgences</t>
  </si>
  <si>
    <t>Nb de passages appariés</t>
  </si>
  <si>
    <t>Taux d'appariement RPU</t>
  </si>
  <si>
    <t>Taux d'appariement enquête Urgences</t>
  </si>
  <si>
    <t>Figure 14 - Comparaison des modalités des variables « mode d’entrée » des RPU, et « provenance » de l’enquête Urgences 
a) Distribution des modalités dans chacune des sources</t>
  </si>
  <si>
    <t>Figure 16 - Comparaison des modalités des variables « mode de sortie » des RPU et de l’enquête Urgences 
a) Distribution des modalités dans chacune des sources</t>
  </si>
  <si>
    <t>Date heure d'enregistrement</t>
  </si>
  <si>
    <t>Date heure d'enregistrement (courte)</t>
  </si>
  <si>
    <t xml:space="preserve">Date heure de sortie </t>
  </si>
  <si>
    <t>Date heure de sortie (courte)</t>
  </si>
  <si>
    <t>RPU (total)</t>
  </si>
  <si>
    <t>Enquête Urgences (total)</t>
  </si>
  <si>
    <t>Étape</t>
  </si>
  <si>
    <t>Bilan initial</t>
  </si>
  <si>
    <t>Bilan final</t>
  </si>
  <si>
    <t>Variables prises en compte pour l'appariement</t>
  </si>
  <si>
    <t>Finess, âge, sexe, commune de résidence, date et heure d'enregistrement (tolérance d'une différence d'une heure)</t>
  </si>
  <si>
    <t>Finess, âge (tolérance d'un an de différence), sexe, commune de résidence, date et heure d'enregistrement (tolérance d'une différence d'une heure)</t>
  </si>
  <si>
    <t>Finess, âge, sexe, date et heure d'enregistrement (tolérance d'une différence d'une heure)</t>
  </si>
  <si>
    <t>Finess, âge, commune de résidence, date et heure d'enregistrement (tolérance d'une différence d'une heure)</t>
  </si>
  <si>
    <t>Finess, date et heure d'enregistrement (tolérance d'une différence d'une minute)</t>
  </si>
  <si>
    <t xml:space="preserve">Finess, sexe, commune de résidence, date et heure d'enregistrement (tolérance d'une différence d'une heure) </t>
  </si>
  <si>
    <t>Nombre de passages appariés (correspondances uniques)</t>
  </si>
  <si>
    <t>Nombre de passages supprimés (correspondances multiples)</t>
  </si>
  <si>
    <t xml:space="preserve">Nombre passages de l'enquête traités </t>
  </si>
  <si>
    <t xml:space="preserve">Nombre de passages restant non appariés </t>
  </si>
  <si>
    <t xml:space="preserve">Proportion de passages restant non appariés </t>
  </si>
  <si>
    <t>Figure 8 - Étapes de l’appariement et bilan d’exécution
b) Nombre de passages de l'enquête Urgences non appariés à l'issue de chaque étape</t>
  </si>
  <si>
    <t>Finess considérés</t>
  </si>
  <si>
    <t>Nombre de passages concernés</t>
  </si>
  <si>
    <t>Figure 13 - Comparaison des modalités des variables « transport » des RPU, et « mode d’arrivée » de l’enquête Urgences
a) Distribution des modalités dans chacune des sources</t>
  </si>
  <si>
    <t>Pourcentage des effectifs</t>
  </si>
  <si>
    <t>Pourcentage parmi l'ensemble des passages appariés</t>
  </si>
  <si>
    <t xml:space="preserve"> </t>
  </si>
  <si>
    <t>Comparaison</t>
  </si>
  <si>
    <r>
      <t> Figure 12 -</t>
    </r>
    <r>
      <rPr>
        <b/>
        <sz val="8"/>
        <color rgb="FF000000"/>
        <rFont val="Arial"/>
        <family val="2"/>
      </rPr>
      <t xml:space="preserve"> Taux de remplissage des variables de l’enquête Urgences et des RPU décrivant les circonstances de l’arrivée des usagers des urgences </t>
    </r>
  </si>
  <si>
    <r>
      <t> Figure 15 -</t>
    </r>
    <r>
      <rPr>
        <b/>
        <sz val="8"/>
        <color rgb="FF000000"/>
        <rFont val="Arial"/>
        <family val="2"/>
      </rPr>
      <t xml:space="preserve"> Taux de remplissage des variables de l’enquête Urgences et des RPU décrivant les circonstances de la sortie des usagers des urgences </t>
    </r>
  </si>
  <si>
    <t>Taux de remplissage</t>
  </si>
  <si>
    <t>Variable</t>
  </si>
  <si>
    <t>Enquête - Mode d'arrivée</t>
  </si>
  <si>
    <t>Enquête - Provenance</t>
  </si>
  <si>
    <t>Enquête - Mode de sortie</t>
  </si>
  <si>
    <t>Enquête - Type de service hospitalier</t>
  </si>
  <si>
    <t>RPU - Transport</t>
  </si>
  <si>
    <t>RPU - Mode d'entrée</t>
  </si>
  <si>
    <t>RPU - Provenance</t>
  </si>
  <si>
    <t>RPU - Mode de sortie</t>
  </si>
  <si>
    <t>RPU - Destination</t>
  </si>
  <si>
    <t xml:space="preserve">RPU - Orientation </t>
  </si>
  <si>
    <r>
      <t xml:space="preserve">Taux de remplissage
</t>
    </r>
    <r>
      <rPr>
        <sz val="8"/>
        <color rgb="FF000000"/>
        <rFont val="Arial"/>
        <family val="2"/>
      </rPr>
      <t>(pour les patients dont le passage aux urgences a été suivi d'une hospitalisation)</t>
    </r>
  </si>
  <si>
    <t>Figure 13 - Comparaison des modalités des variables « transport » des RPU, et « mode d’arrivée » de l’enquête Urgences
b) Comparaison des modalités entre sources</t>
  </si>
  <si>
    <t xml:space="preserve">                       RPU
Enquête </t>
  </si>
  <si>
    <t>Figure 14 - Comparaison des modalités des variables « mode d’entrée » des RPU, et « provenance » de l’enquête Urgences 
b) Comparaison des modalités entre sources</t>
  </si>
  <si>
    <t>Annexe A2.2 - Comparaison des modalités des variables « mode d’entrée » des RPU, et « provenance » de l’enquête Urgences, en effectifs</t>
  </si>
  <si>
    <t>Figure 16 - Comparaison des modalités des variables « mode de sortie » des RPU et de l’enquête Urgences 
b) Comparaison des modalités entre sources</t>
  </si>
  <si>
    <t>Annexe A2.4  Comparaison des modalités des variables « mode de sortie » des RPU et de l’enquête Urgences, en effectifs</t>
  </si>
  <si>
    <t xml:space="preserve"> Figure A2.3  Modalités de la variable « provenance » des RPU</t>
  </si>
  <si>
    <t xml:space="preserve">Annexe A2.8 - Comparaison des modalités des variables « orientation » des RPU et « type de service hospitalier » de l’enquête Urgences, en effectifs </t>
  </si>
  <si>
    <t xml:space="preserve">                                       RPU
Enquête </t>
  </si>
  <si>
    <t xml:space="preserve">                               RPU
Enquête </t>
  </si>
  <si>
    <t xml:space="preserve"> Annexe A2.7  Comparaison des modalités des variables « orientation » des RPU et « mode de sortie » de l’enquête Urgences, en effectifs</t>
  </si>
  <si>
    <t xml:space="preserve">                                        RPU
Enquête </t>
  </si>
  <si>
    <t xml:space="preserve">                             RPU
Enquête </t>
  </si>
  <si>
    <t xml:space="preserve">Annexe A2.5 - Comparaison des modalités des variables « destination » des RPU et « mode de sortie » de l’enquête Urgences, en effectifs </t>
  </si>
  <si>
    <t xml:space="preserve"> Annexe A2.6  Comparaison des modalités des variables « destination » des RPU et « type de service hospitalier » de l’enquête Urgences, en effectifs </t>
  </si>
  <si>
    <t xml:space="preserve">                                      RPU
Enquête </t>
  </si>
  <si>
    <t xml:space="preserve">Annexe A2.1 - Comparaison des modalités des variables « transport » des RPU, et « modes d’arrivée » de l’enquête Urgences, en effectifs </t>
  </si>
  <si>
    <t xml:space="preserve">Total modalités "non précisées" </t>
  </si>
  <si>
    <t>Total modalités "précisées"</t>
  </si>
  <si>
    <t>Total moalités "précisées"</t>
  </si>
  <si>
    <t>Figure 6 - Taux de complétude des variables d’appariement dans chaque source de données</t>
  </si>
  <si>
    <t>Finess</t>
  </si>
  <si>
    <t>Heure d'arrivée</t>
  </si>
  <si>
    <t>Code géographique</t>
  </si>
  <si>
    <t>Sexe</t>
  </si>
  <si>
    <t>Âge</t>
  </si>
  <si>
    <t>Source</t>
  </si>
  <si>
    <t>Même catégorie</t>
  </si>
  <si>
    <t>Même chapitre, catégorie différente</t>
  </si>
  <si>
    <r>
      <rPr>
        <b/>
        <sz val="8"/>
        <color rgb="FF000000"/>
        <rFont val="Arial"/>
        <family val="2"/>
      </rPr>
      <t>Note &gt;</t>
    </r>
    <r>
      <rPr>
        <sz val="8"/>
        <color rgb="FF000000"/>
        <rFont val="Arial"/>
        <family val="2"/>
      </rPr>
      <t xml:space="preserve"> Le nombre de passages aux urgences est indiqué pour tous les établissements de santé (Finess géographiques) présents dans l’une ou l’autre des sources d’une part, et pour ceux remontant des données dans les deux sources de données d’autre part (Finess communs).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t>
    </r>
    <r>
      <rPr>
        <b/>
        <sz val="8"/>
        <color rgb="FF000000"/>
        <rFont val="Arial"/>
        <family val="2"/>
      </rPr>
      <t>Source &gt;</t>
    </r>
    <r>
      <rPr>
        <sz val="8"/>
        <color rgb="FF000000"/>
        <rFont val="Arial"/>
        <family val="2"/>
      </rPr>
      <t xml:space="preserve"> Drees, enquête Urgences 2023 ; RPU ; calculs Drees.</t>
    </r>
  </si>
  <si>
    <r>
      <rPr>
        <b/>
        <sz val="8"/>
        <color rgb="FF000000"/>
        <rFont val="Arial"/>
        <family val="2"/>
      </rPr>
      <t xml:space="preserve">Note &gt; </t>
    </r>
    <r>
      <rPr>
        <sz val="8"/>
        <color rgb="FF000000"/>
        <rFont val="Arial"/>
        <family val="2"/>
      </rPr>
      <t xml:space="preserve">Ces valeurs sont obtenues après une suppression préalable des données de l’enquête Urgences aux heures d’enregistrement manquantes (N=28). </t>
    </r>
    <r>
      <rPr>
        <b/>
        <sz val="8"/>
        <color rgb="FF000000"/>
        <rFont val="Arial"/>
        <family val="2"/>
      </rPr>
      <t xml:space="preserve">
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</si>
  <si>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rPr>
        <b/>
        <sz val="8"/>
        <color theme="1"/>
        <rFont val="Arial"/>
        <family val="2"/>
      </rPr>
      <t>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France.
</t>
    </r>
    <r>
      <rPr>
        <b/>
        <sz val="8"/>
        <color theme="1"/>
        <rFont val="Arial"/>
        <family val="2"/>
      </rPr>
      <t>Source &gt;</t>
    </r>
    <r>
      <rPr>
        <sz val="8"/>
        <color theme="1"/>
        <rFont val="Arial"/>
        <family val="2"/>
      </rPr>
      <t xml:space="preserve"> Drees, enquête Urgences 2023 ; RPU, calculs Drees.</t>
    </r>
  </si>
  <si>
    <r>
      <rPr>
        <b/>
        <sz val="8"/>
        <color theme="1"/>
        <rFont val="Arial"/>
        <family val="2"/>
      </rPr>
      <t>Note &gt;</t>
    </r>
    <r>
      <rPr>
        <sz val="8"/>
        <color theme="1"/>
        <rFont val="Arial"/>
        <family val="2"/>
      </rPr>
      <t xml:space="preserve"> Tous : nombre total de passages de l'enquête, soit appariés, soit non appariés. Taux appariement &gt;= ou &lt; 80 % : nombre de passages (total ou appariés) pour les Finess avec plus ou moins de 80 % de concordance.
</t>
    </r>
    <r>
      <rPr>
        <b/>
        <sz val="8"/>
        <color theme="1"/>
        <rFont val="Arial"/>
        <family val="2"/>
      </rPr>
      <t>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France.
</t>
    </r>
    <r>
      <rPr>
        <b/>
        <sz val="8"/>
        <color theme="1"/>
        <rFont val="Arial"/>
        <family val="2"/>
      </rPr>
      <t>Source &gt;</t>
    </r>
    <r>
      <rPr>
        <sz val="8"/>
        <color theme="1"/>
        <rFont val="Arial"/>
        <family val="2"/>
      </rPr>
      <t xml:space="preserve"> Drees, enquête Urgences 2023 ; RPU, calculs Drees.</t>
    </r>
  </si>
  <si>
    <r>
      <rPr>
        <b/>
        <sz val="8"/>
        <color theme="1"/>
        <rFont val="Arial"/>
        <family val="2"/>
      </rPr>
      <t>Note &gt;</t>
    </r>
    <r>
      <rPr>
        <sz val="8"/>
        <color theme="1"/>
        <rFont val="Arial"/>
        <family val="2"/>
      </rPr>
      <t xml:space="preserve"> Cette analyse est retreinte aux passages aux urgences appariés entre les RPU et l’enquête Urgences, sans que le processus d’appariement ne mobilise le code géographique de la commune de résidence.
</t>
    </r>
    <r>
      <rPr>
        <b/>
        <sz val="8"/>
        <color theme="1"/>
        <rFont val="Arial"/>
        <family val="2"/>
      </rPr>
      <t>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France.
</t>
    </r>
    <r>
      <rPr>
        <b/>
        <sz val="8"/>
        <color theme="1"/>
        <rFont val="Arial"/>
        <family val="2"/>
      </rPr>
      <t>Source &gt;</t>
    </r>
    <r>
      <rPr>
        <sz val="8"/>
        <color theme="1"/>
        <rFont val="Arial"/>
        <family val="2"/>
      </rPr>
      <t xml:space="preserve"> Drees, enquête Urgences 2023 ; RPU, calculs Drees.</t>
    </r>
  </si>
  <si>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</si>
  <si>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SMUR : structures mobiles d’urgence et de réanimation ; VSL : véhicule sanitaire léger.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</si>
  <si>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SMUR : structures mobiles d’urgence et de réanimation ; VSL : véhicule sanitaire léger.
</t>
    </r>
    <r>
      <rPr>
        <b/>
        <sz val="8"/>
        <color rgb="FF000000"/>
        <rFont val="Arial"/>
        <family val="2"/>
      </rPr>
      <t xml:space="preserve">Note &gt; </t>
    </r>
    <r>
      <rPr>
        <sz val="8"/>
        <color rgb="FF000000"/>
        <rFont val="Arial"/>
        <family val="2"/>
      </rPr>
      <t xml:space="preserve">Les pourcentages sont calculés sur la base des RPU. Ils indiquent, pour chaque moyen de transport des RPU, la correspondance avec les différents modes d’arrivée de l’enquête Urgences.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t>
    </r>
  </si>
  <si>
    <r>
      <t xml:space="preserve">EMS : établissement médico-social ; ES : établissement de santé ; ESNP : établissements de soins non programmés.
</t>
    </r>
    <r>
      <rPr>
        <b/>
        <sz val="8"/>
        <color rgb="FF000000"/>
        <rFont val="Arial"/>
        <family val="2"/>
      </rPr>
      <t>Note &gt;</t>
    </r>
    <r>
      <rPr>
        <sz val="8"/>
        <color rgb="FF000000"/>
        <rFont val="Arial"/>
        <family val="2"/>
      </rPr>
      <t xml:space="preserve"> Les pourcentages sont calculés sur la base des RPU. Ils indiquent, pour chaque mode d’entrée des RPU, la correspondance avec les différentes provenances de l’enquête Urgences.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</si>
  <si>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rPr>
        <b/>
        <sz val="8"/>
        <color theme="1"/>
        <rFont val="Arial"/>
        <family val="2"/>
      </rPr>
      <t xml:space="preserve">Note &gt; </t>
    </r>
    <r>
      <rPr>
        <sz val="8"/>
        <color theme="1"/>
        <rFont val="Arial"/>
        <family val="2"/>
      </rPr>
      <t>Restriction graphique aux passages terminés avant le 15 juin 2026, qui concentrent l'essentiel des effectifs.</t>
    </r>
    <r>
      <rPr>
        <b/>
        <sz val="8"/>
        <color theme="1"/>
        <rFont val="Arial"/>
        <family val="2"/>
      </rPr>
      <t xml:space="preserve">
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à l’exception de ceux admis en UHCD d’après l’enquête Urgences, et de ceux dont la date de sortie présente des anomalies dans l’une ou l’autre des sources, France, hors Mayotte.
</t>
    </r>
    <r>
      <rPr>
        <b/>
        <sz val="8"/>
        <color theme="1"/>
        <rFont val="Arial"/>
        <family val="2"/>
      </rPr>
      <t>Source &gt;</t>
    </r>
    <r>
      <rPr>
        <sz val="8"/>
        <color theme="1"/>
        <rFont val="Arial"/>
        <family val="2"/>
      </rPr>
      <t xml:space="preserve"> Drees, enquête Urgences 2023 ; RPU ; calculs Drees.</t>
    </r>
  </si>
  <si>
    <r>
      <rPr>
        <b/>
        <sz val="8"/>
        <color theme="1"/>
        <rFont val="Arial"/>
        <family val="2"/>
      </rPr>
      <t>Note &gt;</t>
    </r>
    <r>
      <rPr>
        <sz val="8"/>
        <color theme="1"/>
        <rFont val="Arial"/>
        <family val="2"/>
      </rPr>
      <t xml:space="preserve"> Restriction graphique aux passages de moins de 24 heures, qui concentrent l'essentiel des effectifs. </t>
    </r>
    <r>
      <rPr>
        <b/>
        <sz val="8"/>
        <color theme="1"/>
        <rFont val="Arial"/>
        <family val="2"/>
      </rPr>
      <t xml:space="preserve">
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à l’exception de ceux admis en UHCD d’après l’enquête Urgences, et de ceux dont la date de sortie présente des anomalies dans l’une ou l’autre des sources, France, hors Mayotte.
</t>
    </r>
    <r>
      <rPr>
        <b/>
        <sz val="8"/>
        <color theme="1"/>
        <rFont val="Arial"/>
        <family val="2"/>
      </rPr>
      <t>Source &gt;</t>
    </r>
    <r>
      <rPr>
        <sz val="8"/>
        <color theme="1"/>
        <rFont val="Arial"/>
        <family val="2"/>
      </rPr>
      <t xml:space="preserve"> Drees, enquête Urgences 2023 ; RPU ; calculs Drees.</t>
    </r>
  </si>
  <si>
    <r>
      <t xml:space="preserve">SMUR : structures mobiles d’urgence et de réanimation ; VSL : véhicule sanitaire léger.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t>
    </r>
  </si>
  <si>
    <r>
      <t xml:space="preserve">EMS : établissement médico-social ; ES : établissement de santé ; ESNP : établissements de soins non programmés.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</si>
  <si>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HAD : hospitalisation à domicile ; ES : établissement de santé ; MCO : médecine, chirurgie, obstétrique et odontologie ; PEC : prise en charge ; PSY : psychiatrie ; SMR : soins médicaux et de réadaptation.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</si>
  <si>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HAD : hospitalisation à domicile ; EHPAD : établissement d’hébergement pour personnes âgées dépendantes ; EMS : établissement médico-social ; ES : établissement de santé ; MCO : médecine, chirurgie, obstétrique et odontologie ; PSY : psychiatrie ; SLD : soins de longue durée ; SMR : soins médicaux et de réadaptation.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à l’exception de ceux admis en UHCD d’après l’enquête Urgences, France, hors Mayotte.
</t>
    </r>
    <r>
      <rPr>
        <b/>
        <sz val="8"/>
        <color rgb="FF000000"/>
        <rFont val="Arial"/>
        <family val="2"/>
      </rPr>
      <t xml:space="preserve">Source &gt; </t>
    </r>
    <r>
      <rPr>
        <sz val="8"/>
        <color rgb="FF000000"/>
        <rFont val="Arial"/>
        <family val="2"/>
      </rPr>
      <t>Drees, enquête Urgences 2023 ; RPU, calculs Drees.</t>
    </r>
  </si>
  <si>
    <r>
      <t xml:space="preserve">HAD : hospitalisation à domicile ; ES : établissement de santé ; MCO : médecine, chirurgie, obstétrique et odontologie ; PSY : psychiatrie ; SLD : soins de longue durée ; SMR : soins médicaux et de réadaptation.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à l’exception de ceux admis en UHCD d’après l’enquête Urgences, France, hors Mayotte.
</t>
    </r>
    <r>
      <rPr>
        <b/>
        <sz val="8"/>
        <color rgb="FF000000"/>
        <rFont val="Arial"/>
        <family val="2"/>
      </rPr>
      <t>Source &gt;</t>
    </r>
    <r>
      <rPr>
        <sz val="8"/>
        <color rgb="FF000000"/>
        <rFont val="Arial"/>
        <family val="2"/>
      </rPr>
      <t xml:space="preserve"> Drees, enquête Urgences 2023 ; RPU, calculs Drees.</t>
    </r>
  </si>
  <si>
    <r>
      <t xml:space="preserve">HAD : hospitalisation à domicile ; EHPAD : établissement d’hébergement pour personnes âgées dépendantes ; EMS : établissement médico-social ; SDRE : sur décision du représentant de l’Etat ; SDT : sur demande d’un tiers ; UHCD : unité d’hospitalisation de courte durée. La modalité « Fugue » désigne un départ à l’insu du personnel soignant.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à l’exception de ceux admis en UHCD d’après l’enquête Urgences, France, hors Mayotte.
</t>
    </r>
    <r>
      <rPr>
        <b/>
        <sz val="8"/>
        <color rgb="FF000000"/>
        <rFont val="Arial"/>
        <family val="2"/>
      </rPr>
      <t>Source &gt;</t>
    </r>
    <r>
      <rPr>
        <sz val="8"/>
        <color rgb="FF000000"/>
        <rFont val="Arial"/>
        <family val="2"/>
      </rPr>
      <t xml:space="preserve"> Drees, enquête Urgences 2023 ; RPU, calculs Drees.</t>
    </r>
  </si>
  <si>
    <r>
      <t xml:space="preserve">Autre : regroupement des modalités réorganisation, sans avis médical, à l’insu du personnel soignant, sans attendre, sur demande d’un tiers et sur décision du représentant de l’Etat ; UHCD : unité d’hospitalisation de courte durée.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à l’exception de ceux admis en UHCD d’après l’enquête Urgences, France, hors Mayotte.
</t>
    </r>
    <r>
      <rPr>
        <b/>
        <sz val="8"/>
        <color rgb="FF000000"/>
        <rFont val="Arial"/>
        <family val="2"/>
      </rPr>
      <t>Source &gt;</t>
    </r>
    <r>
      <rPr>
        <sz val="8"/>
        <color rgb="FF000000"/>
        <rFont val="Arial"/>
        <family val="2"/>
      </rPr>
      <t xml:space="preserve"> Drees, enquête Urgences 2023 ; RPU, calculs Drees.</t>
    </r>
  </si>
  <si>
    <t>Chapitres différents, autres</t>
  </si>
  <si>
    <t>Chapitres différents, dont l'un peu spécifique</t>
  </si>
  <si>
    <r>
      <t xml:space="preserve">DP : diagnostics principaux.
</t>
    </r>
    <r>
      <rPr>
        <b/>
        <sz val="8"/>
        <color theme="1"/>
        <rFont val="Arial"/>
        <family val="2"/>
      </rPr>
      <t xml:space="preserve">Note &gt; </t>
    </r>
    <r>
      <rPr>
        <sz val="8"/>
        <color theme="1"/>
        <rFont val="Arial"/>
        <family val="2"/>
      </rPr>
      <t>Les chapitres de la CIM-10 qualifiés de peu spécifiques sont ceux intitulés « Symptômes, signes et résultats anormaux d'examens cliniques et de laboratoire, non classés ailleurs » (rassemblant les codes commençant par « R ») et « Facteurs influant sur l'état de santé et motifs de recours aux services de santé » (rassemblant les codes commençant par « Z »).</t>
    </r>
    <r>
      <rPr>
        <b/>
        <sz val="8"/>
        <color theme="1"/>
        <rFont val="Arial"/>
        <family val="2"/>
      </rPr>
      <t xml:space="preserve">
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à l’exception de ceux admis en UHCD d’après l’enquête Urgences, France, hors Mayotte.
</t>
    </r>
    <r>
      <rPr>
        <b/>
        <sz val="8"/>
        <color theme="1"/>
        <rFont val="Arial"/>
        <family val="2"/>
      </rPr>
      <t>Source &gt;</t>
    </r>
    <r>
      <rPr>
        <sz val="8"/>
        <color theme="1"/>
        <rFont val="Arial"/>
        <family val="2"/>
      </rPr>
      <t xml:space="preserve"> Drees, enquête Urgences 2023 ; RPU, calculs Drees.</t>
    </r>
  </si>
  <si>
    <t xml:space="preserve">Figure 10 - Bilan global de l’appariement, en distinguant les Finess dont plus de 80 % des passages sont concordants entre les deux sources de données </t>
  </si>
  <si>
    <r>
      <rPr>
        <b/>
        <sz val="8"/>
        <color rgb="FF000000"/>
        <rFont val="Arial"/>
        <family val="2"/>
      </rPr>
      <t>Note &gt;</t>
    </r>
    <r>
      <rPr>
        <sz val="8"/>
        <color rgb="FF000000"/>
        <rFont val="Arial"/>
        <family val="2"/>
      </rPr>
      <t xml:space="preserve"> Le taux de remplissage des variables de sortie dans l’ensemble de l’appariement est indiqué en vert, celui en bleu porte sur les seuls  patients dont le passage aux urgences a été suivi d’une hospitalisation, pour lesquels les variables destination et orientation des RPU d’une part, type de service hospitalier de l’enquête Urgences d’autre part, devraient être systématiquement remplies.</t>
    </r>
    <r>
      <rPr>
        <b/>
        <sz val="8"/>
        <color rgb="FF000000"/>
        <rFont val="Arial"/>
        <family val="2"/>
      </rPr>
      <t xml:space="preserve">
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</si>
  <si>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EMS : établissement médico-social ; ES : établissement de santé ; ESNP : établissements de soins non programmés.
</t>
    </r>
    <r>
      <rPr>
        <b/>
        <sz val="8"/>
        <color rgb="FF000000"/>
        <rFont val="Arial"/>
        <family val="2"/>
      </rPr>
      <t>Note &gt;</t>
    </r>
    <r>
      <rPr>
        <sz val="8"/>
        <color rgb="FF000000"/>
        <rFont val="Arial"/>
        <family val="2"/>
      </rPr>
      <t xml:space="preserve">  Les pourcentages sont calculés sur la base des RPU. Ils indiquent, pour chaque mode de sortie des RPU, la correspondance avec les différents modes de sortie de l’enquête Urgences.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France, hors Mayotte.
</t>
    </r>
    <r>
      <rPr>
        <b/>
        <sz val="8"/>
        <color rgb="FF000000"/>
        <rFont val="Arial"/>
        <family val="2"/>
      </rPr>
      <t>Source &gt;</t>
    </r>
    <r>
      <rPr>
        <sz val="8"/>
        <color rgb="FF000000"/>
        <rFont val="Arial"/>
        <family val="2"/>
      </rPr>
      <t xml:space="preserve"> Drees, enquête Urgences 2023 ; RPU, calculs Drees.</t>
    </r>
  </si>
  <si>
    <r>
      <t xml:space="preserve">HAD : hospitalisation à domicile ; EHPAD : établissement d’hébergement pour personnes âgées dépendantes ; EMS : établissement médico-social.
</t>
    </r>
    <r>
      <rPr>
        <b/>
        <sz val="8"/>
        <color rgb="FF000000"/>
        <rFont val="Arial"/>
        <family val="2"/>
      </rPr>
      <t>Champ &gt;</t>
    </r>
    <r>
      <rPr>
        <sz val="8"/>
        <color rgb="FF000000"/>
        <rFont val="Arial"/>
        <family val="2"/>
      </rPr>
      <t xml:space="preserve"> Patients passés dans une structure des urgences le 2</t>
    </r>
    <r>
      <rPr>
        <vertAlign val="superscript"/>
        <sz val="8"/>
        <color rgb="FF000000"/>
        <rFont val="Arial"/>
        <family val="2"/>
      </rPr>
      <t>e</t>
    </r>
    <r>
      <rPr>
        <sz val="8"/>
        <color rgb="FF000000"/>
        <rFont val="Arial"/>
        <family val="2"/>
      </rPr>
      <t xml:space="preserve"> mardi de juin 2023, à l’exception de ceux admis en UHCD d’après l’enquête Urgences, France, hors Mayotte.
</t>
    </r>
    <r>
      <rPr>
        <b/>
        <sz val="8"/>
        <color rgb="FF000000"/>
        <rFont val="Arial"/>
        <family val="2"/>
      </rPr>
      <t>Source &gt;</t>
    </r>
    <r>
      <rPr>
        <sz val="8"/>
        <color rgb="FF000000"/>
        <rFont val="Arial"/>
        <family val="2"/>
      </rPr>
      <t xml:space="preserve"> Drees, enquête Urgences 2023 ; RPU, calculs Drees.</t>
    </r>
  </si>
  <si>
    <t xml:space="preserve">Figure 17 - Distribution de l’écart entre les dates/heures d’enregistrement, collectées dans l’enquête Urgences et dans les RPU </t>
  </si>
  <si>
    <t>Différence entre dates/heures d'enregistrement (en minutes)</t>
  </si>
  <si>
    <r>
      <rPr>
        <b/>
        <sz val="8"/>
        <color theme="1"/>
        <rFont val="Arial"/>
        <family val="2"/>
      </rPr>
      <t>Note &gt;</t>
    </r>
    <r>
      <rPr>
        <sz val="8"/>
        <color theme="1"/>
        <rFont val="Arial"/>
        <family val="2"/>
      </rPr>
      <t xml:space="preserve"> Une différence positive indique une date d’enregistrement plus tardive dans l’enquête que dans les RPU et inversement. 
</t>
    </r>
    <r>
      <rPr>
        <b/>
        <sz val="8"/>
        <color theme="1"/>
        <rFont val="Arial"/>
        <family val="2"/>
      </rPr>
      <t xml:space="preserve">Champ </t>
    </r>
    <r>
      <rPr>
        <sz val="8"/>
        <color theme="1"/>
        <rFont val="Arial"/>
        <family val="2"/>
      </rPr>
      <t>&gt; Patients passés dans une structure des urgences le 2</t>
    </r>
    <r>
      <rPr>
        <vertAlign val="superscript"/>
        <sz val="8"/>
        <color theme="1"/>
        <rFont val="Arial"/>
        <family val="2"/>
      </rPr>
      <t>e</t>
    </r>
    <r>
      <rPr>
        <sz val="8"/>
        <color theme="1"/>
        <rFont val="Arial"/>
        <family val="2"/>
      </rPr>
      <t xml:space="preserve"> mardi de juin 2023, France, hors Mayotte.
</t>
    </r>
    <r>
      <rPr>
        <b/>
        <sz val="8"/>
        <color theme="1"/>
        <rFont val="Arial"/>
        <family val="2"/>
      </rPr>
      <t>Source &gt;</t>
    </r>
    <r>
      <rPr>
        <sz val="8"/>
        <color theme="1"/>
        <rFont val="Arial"/>
        <family val="2"/>
      </rPr>
      <t xml:space="preserve"> Drees, enquête Urgences 2023 ; RPU ; calculs Drees.</t>
    </r>
  </si>
  <si>
    <t>Taux d'appariement (cumul)</t>
  </si>
  <si>
    <r>
      <rPr>
        <b/>
        <sz val="8"/>
        <color theme="1"/>
        <rFont val="Arial"/>
        <family val="2"/>
      </rPr>
      <t xml:space="preserve">Lecture &gt; </t>
    </r>
    <r>
      <rPr>
        <sz val="8"/>
        <color theme="1"/>
        <rFont val="Arial"/>
        <family val="2"/>
      </rPr>
      <t xml:space="preserve">21 % des passages aux urgences ont la même durée dans les RPU et dans l’enquête Urgences ; 39 % d’entre eux ont une durée supérieure d’une à 60 minutes dans l’enquête Urgences ; 24 % d’entre eux ont une durée inférieure d’une à 60 minutes dans les RPU.  </t>
    </r>
    <r>
      <rPr>
        <b/>
        <sz val="8"/>
        <color theme="1"/>
        <rFont val="Arial"/>
        <family val="2"/>
      </rPr>
      <t xml:space="preserve">
Note &gt;</t>
    </r>
    <r>
      <rPr>
        <sz val="8"/>
        <color theme="1"/>
        <rFont val="Arial"/>
        <family val="2"/>
      </rPr>
      <t xml:space="preserve"> Une différence positive indique une durée de passage aux urgences plus longue dans l’enquête que dans les RPU et inversement.
</t>
    </r>
    <r>
      <rPr>
        <b/>
        <sz val="8"/>
        <color theme="1"/>
        <rFont val="Arial"/>
        <family val="2"/>
      </rPr>
      <t xml:space="preserve">Champ </t>
    </r>
    <r>
      <rPr>
        <sz val="8"/>
        <color theme="1"/>
        <rFont val="Arial"/>
        <family val="2"/>
      </rPr>
      <t>&gt; Patients passés dans une structure des urgences le 2</t>
    </r>
    <r>
      <rPr>
        <vertAlign val="superscript"/>
        <sz val="8"/>
        <color theme="1"/>
        <rFont val="Arial"/>
        <family val="2"/>
      </rPr>
      <t>e</t>
    </r>
    <r>
      <rPr>
        <sz val="8"/>
        <color theme="1"/>
        <rFont val="Arial"/>
        <family val="2"/>
      </rPr>
      <t xml:space="preserve"> mardi de juin 2023, à l’exception de ceux admis en UHCD d’après l’enquête Urgences, et de ceux dont la date de sortie présente des anomalies dans l’une ou l’autre des sources, France, hors Mayotte.
</t>
    </r>
    <r>
      <rPr>
        <b/>
        <sz val="8"/>
        <color theme="1"/>
        <rFont val="Arial"/>
        <family val="2"/>
      </rPr>
      <t>Source &gt;</t>
    </r>
    <r>
      <rPr>
        <sz val="8"/>
        <color theme="1"/>
        <rFont val="Arial"/>
        <family val="2"/>
      </rPr>
      <t xml:space="preserve"> Drees, enquête Urgences 2023 ; RPU ; calculs Drees.</t>
    </r>
  </si>
  <si>
    <r>
      <rPr>
        <b/>
        <sz val="8"/>
        <color theme="1"/>
        <rFont val="Arial"/>
        <family val="2"/>
      </rPr>
      <t xml:space="preserve">Note &gt; </t>
    </r>
    <r>
      <rPr>
        <sz val="8"/>
        <color theme="1"/>
        <rFont val="Arial"/>
        <family val="2"/>
      </rPr>
      <t>La situation des Yvelines n’est pas représentative et est à nuancer par le contexte conjoncturel. L’un des centres hospitaliers ayant répondu à l’enquête avait été victime d’une cyber-attaque quelques mois avant l’enquête, d’où l’absence de RPU sur la période.</t>
    </r>
    <r>
      <rPr>
        <b/>
        <sz val="8"/>
        <color theme="1"/>
        <rFont val="Arial"/>
        <family val="2"/>
      </rPr>
      <t xml:space="preserve">
Champ &gt;</t>
    </r>
    <r>
      <rPr>
        <sz val="8"/>
        <color theme="1"/>
        <rFont val="Arial"/>
        <family val="2"/>
      </rPr>
      <t xml:space="preserve"> Patients passés dans une structure des urgences le 2</t>
    </r>
    <r>
      <rPr>
        <vertAlign val="superscript"/>
        <sz val="8"/>
        <color theme="1"/>
        <rFont val="Arial"/>
        <family val="2"/>
      </rPr>
      <t>e</t>
    </r>
    <r>
      <rPr>
        <sz val="8"/>
        <color theme="1"/>
        <rFont val="Arial"/>
        <family val="2"/>
      </rPr>
      <t xml:space="preserve"> mardi de juin 2023, France, hors Mayotte.
</t>
    </r>
    <r>
      <rPr>
        <b/>
        <sz val="8"/>
        <color theme="1"/>
        <rFont val="Arial"/>
        <family val="2"/>
      </rPr>
      <t>Source &gt;</t>
    </r>
    <r>
      <rPr>
        <sz val="8"/>
        <color theme="1"/>
        <rFont val="Arial"/>
        <family val="2"/>
      </rPr>
      <t xml:space="preserve"> Drees, enquête Urgences 2023 ; RPU, calculs Drees.</t>
    </r>
  </si>
  <si>
    <t>&lt;5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</si>
</sst>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2" x14ac:knownFonts="1">
    <font>
      <sz val="11"/>
      <color rgb="FF000000"/>
      <name val="Calibri"/>
      <family val="2"/>
      <scheme val="minor"/>
    </font>
    <font>
      <sz val="11"/>
      <color theme="1"/>
      <name val="Calibri"/>
      <family val="2"/>
      <scheme val="minor"/>
    </font>
    <font>
      <sz val="11"/>
      <color rgb="FF000000"/>
      <name val="Calibri"/>
      <family val="2"/>
      <scheme val="minor"/>
    </font>
    <font>
      <sz val="8"/>
      <color theme="1"/>
      <name val="Arial"/>
      <family val="2"/>
    </font>
    <font>
      <sz val="8"/>
      <color rgb="FF000000"/>
      <name val="Arial"/>
      <family val="2"/>
    </font>
    <font>
      <b/>
      <sz val="8"/>
      <color theme="1"/>
      <name val="Arial"/>
      <family val="2"/>
    </font>
    <font>
      <b/>
      <sz val="8"/>
      <color rgb="FF000000"/>
      <name val="Arial"/>
      <family val="2"/>
    </font>
    <font>
      <sz val="8"/>
      <color theme="2"/>
      <name val="Arial"/>
      <family val="2"/>
    </font>
    <font>
      <sz val="8"/>
      <name val="Arial"/>
      <family val="2"/>
    </font>
    <font>
      <b/>
      <sz val="8"/>
      <name val="Arial"/>
      <family val="2"/>
    </font>
    <font>
      <vertAlign val="superscript"/>
      <sz val="8"/>
      <color rgb="FF000000"/>
      <name val="Arial"/>
      <family val="2"/>
    </font>
    <font>
      <vertAlign val="superscript"/>
      <sz val="8"/>
      <color theme="1"/>
      <name val="Arial"/>
      <family val="2"/>
    </font>
  </fonts>
  <fills count="3">
    <fill>
      <patternFill patternType="none"/>
    </fill>
    <fill>
      <patternFill patternType="gray125"/>
    </fill>
    <fill>
      <patternFill patternType="solid">
        <fgColor theme="0" tint="-4.9989318521683403E-2"/>
        <bgColor indexed="64"/>
      </patternFill>
    </fill>
  </fills>
  <borders count="45">
    <border>
      <left/>
      <right/>
      <top/>
      <bottom/>
      <diagonal/>
    </border>
    <border>
      <left style="thick">
        <color rgb="FFC00000"/>
      </left>
      <right style="thick">
        <color rgb="FFC00000"/>
      </right>
      <top style="thick">
        <color rgb="FFC00000"/>
      </top>
      <bottom style="thick">
        <color rgb="FFC00000"/>
      </bottom>
      <diagonal/>
    </border>
    <border>
      <left/>
      <right style="thick">
        <color rgb="FFC00000"/>
      </right>
      <top/>
      <bottom/>
      <diagonal/>
    </border>
    <border>
      <left style="thick">
        <color rgb="FFC00000"/>
      </left>
      <right/>
      <top/>
      <bottom style="thick">
        <color rgb="FFC00000"/>
      </bottom>
      <diagonal/>
    </border>
    <border>
      <left/>
      <right style="thick">
        <color rgb="FFC00000"/>
      </right>
      <top/>
      <bottom style="thick">
        <color rgb="FFC00000"/>
      </bottom>
      <diagonal/>
    </border>
    <border>
      <left style="thick">
        <color theme="8"/>
      </left>
      <right style="thick">
        <color theme="8"/>
      </right>
      <top style="thick">
        <color theme="8"/>
      </top>
      <bottom style="thick">
        <color theme="8"/>
      </bottom>
      <diagonal/>
    </border>
    <border>
      <left style="thick">
        <color theme="8"/>
      </left>
      <right style="thick">
        <color theme="8"/>
      </right>
      <top style="thick">
        <color theme="8"/>
      </top>
      <bottom/>
      <diagonal/>
    </border>
    <border>
      <left style="thick">
        <color theme="8"/>
      </left>
      <right style="thick">
        <color theme="8"/>
      </right>
      <top/>
      <bottom/>
      <diagonal/>
    </border>
    <border>
      <left style="thick">
        <color theme="8"/>
      </left>
      <right style="thick">
        <color theme="8"/>
      </right>
      <top/>
      <bottom style="thick">
        <color theme="8"/>
      </bottom>
      <diagonal/>
    </border>
    <border>
      <left style="thick">
        <color theme="8"/>
      </left>
      <right/>
      <top style="thick">
        <color theme="8"/>
      </top>
      <bottom/>
      <diagonal/>
    </border>
    <border>
      <left/>
      <right/>
      <top style="thick">
        <color theme="8"/>
      </top>
      <bottom/>
      <diagonal/>
    </border>
    <border>
      <left/>
      <right style="thick">
        <color theme="8"/>
      </right>
      <top style="thick">
        <color theme="8"/>
      </top>
      <bottom/>
      <diagonal/>
    </border>
    <border>
      <left style="thick">
        <color theme="8"/>
      </left>
      <right/>
      <top/>
      <bottom/>
      <diagonal/>
    </border>
    <border>
      <left/>
      <right style="thick">
        <color theme="8"/>
      </right>
      <top/>
      <bottom/>
      <diagonal/>
    </border>
    <border>
      <left style="thick">
        <color theme="8"/>
      </left>
      <right/>
      <top/>
      <bottom style="thick">
        <color theme="8"/>
      </bottom>
      <diagonal/>
    </border>
    <border>
      <left/>
      <right/>
      <top/>
      <bottom style="thick">
        <color theme="8"/>
      </bottom>
      <diagonal/>
    </border>
    <border>
      <left/>
      <right style="thick">
        <color theme="8"/>
      </right>
      <top/>
      <bottom style="thick">
        <color theme="8"/>
      </bottom>
      <diagonal/>
    </border>
    <border>
      <left style="thick">
        <color theme="8"/>
      </left>
      <right/>
      <top style="thick">
        <color theme="8"/>
      </top>
      <bottom style="thick">
        <color theme="8"/>
      </bottom>
      <diagonal/>
    </border>
    <border>
      <left/>
      <right style="thick">
        <color theme="8"/>
      </right>
      <top style="thick">
        <color theme="8"/>
      </top>
      <bottom style="thick">
        <color theme="8"/>
      </bottom>
      <diagonal/>
    </border>
    <border>
      <left/>
      <right/>
      <top style="thick">
        <color theme="8"/>
      </top>
      <bottom style="thick">
        <color theme="8"/>
      </bottom>
      <diagonal/>
    </border>
    <border>
      <left style="medium">
        <color theme="8"/>
      </left>
      <right style="medium">
        <color theme="8"/>
      </right>
      <top style="medium">
        <color theme="8"/>
      </top>
      <bottom style="medium">
        <color theme="8"/>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diagonalDown="1">
      <left/>
      <right/>
      <top/>
      <bottom/>
      <diagonal style="hair">
        <color indexed="64"/>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bottom/>
      <diagonal/>
    </border>
    <border>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bottom style="medium">
        <color theme="8"/>
      </bottom>
      <diagonal/>
    </border>
    <border>
      <left/>
      <right/>
      <top/>
      <bottom style="thin">
        <color indexed="64"/>
      </bottom>
      <diagonal/>
    </border>
    <border>
      <left style="thick">
        <color theme="8"/>
      </left>
      <right style="thick">
        <color rgb="FFC00000"/>
      </right>
      <top style="thick">
        <color theme="8"/>
      </top>
      <bottom style="thin">
        <color indexed="64"/>
      </bottom>
      <diagonal/>
    </border>
    <border>
      <left style="thick">
        <color theme="8"/>
      </left>
      <right style="thick">
        <color rgb="FFC00000"/>
      </right>
      <top/>
      <bottom/>
      <diagonal/>
    </border>
    <border>
      <left/>
      <right/>
      <top/>
      <bottom style="thick">
        <color rgb="FFC00000"/>
      </bottom>
      <diagonal/>
    </border>
    <border>
      <left style="thick">
        <color rgb="FFC00000"/>
      </left>
      <right/>
      <top style="thick">
        <color rgb="FFC00000"/>
      </top>
      <bottom/>
      <diagonal/>
    </border>
    <border>
      <left/>
      <right style="thick">
        <color rgb="FFC00000"/>
      </right>
      <top style="thick">
        <color rgb="FFC00000"/>
      </top>
      <bottom/>
      <diagonal/>
    </border>
    <border>
      <left style="thick">
        <color rgb="FFC00000"/>
      </left>
      <right/>
      <top/>
      <bottom/>
      <diagonal/>
    </border>
  </borders>
  <cellStyleXfs count="6">
    <xf numFmtId="0" fontId="0"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1" fillId="0" borderId="0" xfId="3"/>
    <xf numFmtId="0" fontId="3" fillId="0" borderId="0" xfId="3" applyFont="1"/>
    <xf numFmtId="165" fontId="4" fillId="0" borderId="0" xfId="4" applyNumberFormat="1" applyFont="1"/>
    <xf numFmtId="0" fontId="5" fillId="0" borderId="0" xfId="3" applyFont="1"/>
    <xf numFmtId="0" fontId="4" fillId="0" borderId="0" xfId="0" applyFont="1"/>
    <xf numFmtId="164" fontId="4" fillId="0" borderId="0" xfId="5" applyNumberFormat="1" applyFont="1"/>
    <xf numFmtId="0" fontId="6" fillId="0" borderId="0" xfId="0" applyFont="1"/>
    <xf numFmtId="0" fontId="5" fillId="0" borderId="0" xfId="3" applyFont="1" applyAlignment="1">
      <alignment horizontal="left"/>
    </xf>
    <xf numFmtId="9" fontId="4" fillId="0" borderId="0" xfId="5" applyFont="1"/>
    <xf numFmtId="9" fontId="4" fillId="0" borderId="0" xfId="0" applyNumberFormat="1" applyFont="1"/>
    <xf numFmtId="0" fontId="3" fillId="0" borderId="21" xfId="3" applyFont="1" applyBorder="1" applyAlignment="1">
      <alignment horizontal="left"/>
    </xf>
    <xf numFmtId="165" fontId="4" fillId="0" borderId="21" xfId="4" applyNumberFormat="1" applyFont="1" applyBorder="1"/>
    <xf numFmtId="165" fontId="6" fillId="0" borderId="21" xfId="4" applyNumberFormat="1" applyFont="1" applyBorder="1" applyAlignment="1">
      <alignment horizontal="center" vertical="center" wrapText="1"/>
    </xf>
    <xf numFmtId="0" fontId="5" fillId="0" borderId="21" xfId="3" applyFont="1" applyBorder="1" applyAlignment="1">
      <alignment horizontal="center" vertical="center" wrapText="1"/>
    </xf>
    <xf numFmtId="0" fontId="3" fillId="0" borderId="0" xfId="3" applyFont="1" applyBorder="1" applyAlignment="1">
      <alignment wrapText="1"/>
    </xf>
    <xf numFmtId="164" fontId="6" fillId="0" borderId="21" xfId="5" applyNumberFormat="1" applyFont="1" applyBorder="1" applyAlignment="1">
      <alignment horizontal="center" vertical="center" wrapText="1"/>
    </xf>
    <xf numFmtId="0" fontId="4" fillId="0" borderId="21" xfId="0" applyFont="1" applyBorder="1"/>
    <xf numFmtId="0" fontId="3" fillId="0" borderId="21" xfId="3" applyFont="1" applyBorder="1"/>
    <xf numFmtId="164" fontId="4" fillId="0" borderId="21" xfId="5" applyNumberFormat="1" applyFont="1" applyBorder="1"/>
    <xf numFmtId="9" fontId="4" fillId="0" borderId="21" xfId="5" applyFont="1" applyBorder="1"/>
    <xf numFmtId="9" fontId="4" fillId="0" borderId="21" xfId="0" applyNumberFormat="1" applyFont="1" applyBorder="1" applyAlignment="1">
      <alignment vertical="center" wrapText="1"/>
    </xf>
    <xf numFmtId="9" fontId="4" fillId="0" borderId="21" xfId="1" applyNumberFormat="1" applyFont="1" applyBorder="1"/>
    <xf numFmtId="9" fontId="4" fillId="0" borderId="21" xfId="1" applyFont="1" applyBorder="1"/>
    <xf numFmtId="0" fontId="3" fillId="0" borderId="0" xfId="3" applyFont="1" applyAlignment="1">
      <alignment wrapText="1"/>
    </xf>
    <xf numFmtId="165" fontId="4" fillId="0" borderId="0" xfId="4" applyNumberFormat="1" applyFont="1" applyAlignment="1">
      <alignment wrapText="1"/>
    </xf>
    <xf numFmtId="0" fontId="3" fillId="0" borderId="21" xfId="3" applyFont="1" applyBorder="1" applyAlignment="1">
      <alignment vertical="center" wrapText="1"/>
    </xf>
    <xf numFmtId="9" fontId="3" fillId="0" borderId="21" xfId="3" applyNumberFormat="1" applyFont="1" applyBorder="1" applyAlignment="1">
      <alignment vertical="center" wrapText="1"/>
    </xf>
    <xf numFmtId="9" fontId="3" fillId="0" borderId="21" xfId="3" applyNumberFormat="1" applyFont="1" applyBorder="1"/>
    <xf numFmtId="9" fontId="4" fillId="0" borderId="21" xfId="5" applyFont="1" applyBorder="1" applyAlignment="1">
      <alignment horizontal="right" vertical="center" wrapText="1"/>
    </xf>
    <xf numFmtId="0" fontId="3" fillId="0" borderId="0" xfId="3" applyFont="1" applyAlignment="1">
      <alignment vertical="center"/>
    </xf>
    <xf numFmtId="164" fontId="4" fillId="0" borderId="0" xfId="5" applyNumberFormat="1" applyFont="1" applyAlignment="1">
      <alignment vertical="center"/>
    </xf>
    <xf numFmtId="0" fontId="3" fillId="0" borderId="21" xfId="3" applyFont="1" applyBorder="1" applyAlignment="1">
      <alignment vertical="center"/>
    </xf>
    <xf numFmtId="164" fontId="4" fillId="0" borderId="21" xfId="5" applyNumberFormat="1" applyFont="1" applyBorder="1" applyAlignment="1">
      <alignment horizontal="right" vertical="center"/>
    </xf>
    <xf numFmtId="164" fontId="3" fillId="0" borderId="21" xfId="3" applyNumberFormat="1" applyFont="1" applyBorder="1" applyAlignment="1">
      <alignment horizontal="right" vertical="center"/>
    </xf>
    <xf numFmtId="165" fontId="4" fillId="0" borderId="21" xfId="4" applyNumberFormat="1" applyFont="1" applyBorder="1" applyAlignment="1">
      <alignment horizontal="right" vertical="center"/>
    </xf>
    <xf numFmtId="0" fontId="3" fillId="0" borderId="21" xfId="3" applyFont="1" applyBorder="1" applyAlignment="1">
      <alignment horizontal="left" vertical="center" wrapText="1"/>
    </xf>
    <xf numFmtId="0" fontId="5" fillId="0" borderId="21" xfId="3" applyFont="1" applyBorder="1" applyAlignment="1">
      <alignment vertical="center"/>
    </xf>
    <xf numFmtId="0" fontId="3" fillId="0" borderId="21" xfId="3" applyFont="1" applyBorder="1" applyAlignment="1">
      <alignment horizontal="left" vertical="center"/>
    </xf>
    <xf numFmtId="0" fontId="3" fillId="0" borderId="21" xfId="3" applyFont="1" applyBorder="1" applyAlignment="1">
      <alignment horizontal="center" vertical="center"/>
    </xf>
    <xf numFmtId="0" fontId="3" fillId="0" borderId="0" xfId="3" applyFont="1" applyBorder="1" applyAlignment="1">
      <alignment vertical="center"/>
    </xf>
    <xf numFmtId="164" fontId="4" fillId="0" borderId="0" xfId="5" applyNumberFormat="1" applyFont="1" applyBorder="1" applyAlignment="1">
      <alignment vertical="center"/>
    </xf>
    <xf numFmtId="0" fontId="3" fillId="0" borderId="0" xfId="3" applyFont="1" applyBorder="1" applyAlignment="1">
      <alignment horizontal="left" vertical="center"/>
    </xf>
    <xf numFmtId="0" fontId="3" fillId="0" borderId="0" xfId="3" applyFont="1" applyAlignment="1">
      <alignment horizontal="left" vertical="center"/>
    </xf>
    <xf numFmtId="165" fontId="4" fillId="0" borderId="21" xfId="4" applyNumberFormat="1" applyFont="1" applyBorder="1" applyAlignment="1">
      <alignment horizontal="left" vertical="center"/>
    </xf>
    <xf numFmtId="9" fontId="3" fillId="0" borderId="0" xfId="3" applyNumberFormat="1" applyFont="1" applyAlignment="1">
      <alignment horizontal="left" vertical="center"/>
    </xf>
    <xf numFmtId="165" fontId="3" fillId="0" borderId="21" xfId="3" applyNumberFormat="1" applyFont="1" applyBorder="1" applyAlignment="1">
      <alignment horizontal="left" vertical="center"/>
    </xf>
    <xf numFmtId="9" fontId="4" fillId="0" borderId="21" xfId="5" applyFont="1" applyBorder="1" applyAlignment="1">
      <alignment horizontal="right" vertical="center"/>
    </xf>
    <xf numFmtId="0" fontId="5" fillId="0" borderId="21" xfId="3" applyFont="1" applyBorder="1" applyAlignment="1">
      <alignment horizontal="left" vertical="center" wrapText="1"/>
    </xf>
    <xf numFmtId="0" fontId="4" fillId="0" borderId="0" xfId="0" applyFont="1" applyAlignment="1">
      <alignment horizontal="center"/>
    </xf>
    <xf numFmtId="0" fontId="6" fillId="0" borderId="21" xfId="0" applyFont="1" applyBorder="1" applyAlignment="1">
      <alignment vertical="center"/>
    </xf>
    <xf numFmtId="0" fontId="6" fillId="0" borderId="21" xfId="0" applyFont="1" applyFill="1" applyBorder="1" applyAlignment="1">
      <alignment vertical="center"/>
    </xf>
    <xf numFmtId="0" fontId="6" fillId="0" borderId="0" xfId="0" applyFont="1" applyAlignment="1">
      <alignment horizontal="left" vertical="center"/>
    </xf>
    <xf numFmtId="0" fontId="6" fillId="0" borderId="21" xfId="0" applyFont="1" applyBorder="1" applyAlignment="1">
      <alignment horizontal="left" vertical="center"/>
    </xf>
    <xf numFmtId="0" fontId="6" fillId="0" borderId="21" xfId="0" applyFont="1" applyFill="1" applyBorder="1" applyAlignment="1">
      <alignment horizontal="left" vertical="center"/>
    </xf>
    <xf numFmtId="0" fontId="6" fillId="0" borderId="0" xfId="0" applyFont="1" applyFill="1" applyAlignment="1">
      <alignment horizontal="left" vertical="center"/>
    </xf>
    <xf numFmtId="0" fontId="6" fillId="0" borderId="23" xfId="0" applyFont="1" applyFill="1" applyBorder="1" applyAlignment="1">
      <alignment horizontal="left" vertical="center"/>
    </xf>
    <xf numFmtId="0" fontId="4" fillId="0" borderId="0" xfId="0" applyFont="1" applyAlignment="1">
      <alignment horizontal="left" vertical="center"/>
    </xf>
    <xf numFmtId="0" fontId="6" fillId="0" borderId="21" xfId="0" applyFont="1" applyBorder="1" applyAlignment="1">
      <alignment horizontal="left" vertical="center" wrapText="1"/>
    </xf>
    <xf numFmtId="165" fontId="3" fillId="0" borderId="21" xfId="2" applyNumberFormat="1" applyFont="1" applyBorder="1"/>
    <xf numFmtId="165" fontId="3" fillId="0" borderId="21" xfId="2" applyNumberFormat="1" applyFont="1" applyBorder="1" applyAlignment="1">
      <alignment horizontal="right" vertical="center"/>
    </xf>
    <xf numFmtId="165" fontId="4" fillId="0" borderId="21" xfId="2" applyNumberFormat="1" applyFont="1" applyBorder="1" applyAlignment="1">
      <alignment horizontal="right" vertical="center"/>
    </xf>
    <xf numFmtId="0" fontId="3" fillId="0" borderId="21" xfId="3" quotePrefix="1" applyFont="1" applyBorder="1" applyAlignment="1">
      <alignment horizontal="right"/>
    </xf>
    <xf numFmtId="0" fontId="3" fillId="0" borderId="21" xfId="3" applyFont="1" applyBorder="1" applyAlignment="1">
      <alignment horizontal="right"/>
    </xf>
    <xf numFmtId="164" fontId="4" fillId="0" borderId="0" xfId="1" applyNumberFormat="1" applyFont="1"/>
    <xf numFmtId="9" fontId="7" fillId="0" borderId="6" xfId="1" applyNumberFormat="1" applyFont="1" applyBorder="1" applyAlignment="1">
      <alignment horizontal="center"/>
    </xf>
    <xf numFmtId="9" fontId="4" fillId="0" borderId="0" xfId="1" applyNumberFormat="1" applyFont="1" applyBorder="1" applyAlignment="1">
      <alignment horizontal="center"/>
    </xf>
    <xf numFmtId="9" fontId="4" fillId="0" borderId="7" xfId="1" applyNumberFormat="1" applyFont="1" applyBorder="1" applyAlignment="1">
      <alignment horizontal="center"/>
    </xf>
    <xf numFmtId="9" fontId="4" fillId="0" borderId="8" xfId="1" applyNumberFormat="1" applyFont="1" applyBorder="1" applyAlignment="1">
      <alignment horizontal="center"/>
    </xf>
    <xf numFmtId="9" fontId="7" fillId="0" borderId="9" xfId="1" applyNumberFormat="1" applyFont="1" applyBorder="1" applyAlignment="1">
      <alignment horizontal="center"/>
    </xf>
    <xf numFmtId="9" fontId="4" fillId="0" borderId="10" xfId="1" applyNumberFormat="1" applyFont="1" applyBorder="1" applyAlignment="1">
      <alignment horizontal="center"/>
    </xf>
    <xf numFmtId="9" fontId="4" fillId="0" borderId="11" xfId="1" applyNumberFormat="1" applyFont="1" applyBorder="1" applyAlignment="1">
      <alignment horizontal="center"/>
    </xf>
    <xf numFmtId="9" fontId="4" fillId="0" borderId="12" xfId="1" applyNumberFormat="1" applyFont="1" applyBorder="1" applyAlignment="1">
      <alignment horizontal="center"/>
    </xf>
    <xf numFmtId="9" fontId="7" fillId="0" borderId="0" xfId="1" applyNumberFormat="1" applyFont="1" applyBorder="1" applyAlignment="1">
      <alignment horizontal="center"/>
    </xf>
    <xf numFmtId="9" fontId="4" fillId="0" borderId="13" xfId="1" applyNumberFormat="1" applyFont="1" applyBorder="1" applyAlignment="1">
      <alignment horizontal="center"/>
    </xf>
    <xf numFmtId="9" fontId="4" fillId="0" borderId="14" xfId="1" applyNumberFormat="1" applyFont="1" applyBorder="1" applyAlignment="1">
      <alignment horizontal="center"/>
    </xf>
    <xf numFmtId="9" fontId="4" fillId="0" borderId="15" xfId="1" applyNumberFormat="1" applyFont="1" applyBorder="1" applyAlignment="1">
      <alignment horizontal="center"/>
    </xf>
    <xf numFmtId="9" fontId="7" fillId="0" borderId="16" xfId="1" applyNumberFormat="1" applyFont="1" applyBorder="1" applyAlignment="1">
      <alignment horizontal="center"/>
    </xf>
    <xf numFmtId="9" fontId="7" fillId="0" borderId="5" xfId="1" applyNumberFormat="1" applyFont="1" applyBorder="1" applyAlignment="1">
      <alignment horizontal="center"/>
    </xf>
    <xf numFmtId="9" fontId="4" fillId="0" borderId="0" xfId="1" applyNumberFormat="1" applyFont="1" applyFill="1" applyBorder="1" applyAlignment="1">
      <alignment horizontal="center"/>
    </xf>
    <xf numFmtId="0" fontId="6" fillId="0" borderId="0" xfId="0" applyFont="1" applyAlignment="1">
      <alignment horizontal="center" vertical="center" wrapText="1"/>
    </xf>
    <xf numFmtId="0" fontId="4" fillId="0" borderId="0" xfId="0" applyFont="1" applyAlignment="1">
      <alignment vertical="center" wrapText="1"/>
    </xf>
    <xf numFmtId="9" fontId="4" fillId="0" borderId="0" xfId="0" applyNumberFormat="1" applyFont="1" applyAlignment="1">
      <alignment vertical="center" wrapText="1"/>
    </xf>
    <xf numFmtId="0" fontId="6" fillId="2" borderId="0" xfId="0" applyFont="1" applyFill="1" applyBorder="1" applyAlignment="1">
      <alignment horizontal="center" vertical="center" wrapText="1"/>
    </xf>
    <xf numFmtId="0" fontId="6" fillId="2" borderId="0" xfId="0" applyFont="1" applyFill="1" applyBorder="1"/>
    <xf numFmtId="0" fontId="6" fillId="0" borderId="24" xfId="0" applyFont="1" applyBorder="1" applyAlignment="1">
      <alignment vertical="center" wrapText="1"/>
    </xf>
    <xf numFmtId="9" fontId="4" fillId="0" borderId="2" xfId="1" applyNumberFormat="1" applyFont="1" applyBorder="1" applyAlignment="1">
      <alignment horizontal="center"/>
    </xf>
    <xf numFmtId="9" fontId="4" fillId="0" borderId="3" xfId="1" applyNumberFormat="1" applyFont="1" applyBorder="1" applyAlignment="1">
      <alignment horizontal="center"/>
    </xf>
    <xf numFmtId="9" fontId="4" fillId="0" borderId="4" xfId="1" applyNumberFormat="1" applyFont="1" applyBorder="1" applyAlignment="1">
      <alignment horizontal="center"/>
    </xf>
    <xf numFmtId="9" fontId="4" fillId="0" borderId="16" xfId="1" applyNumberFormat="1" applyFont="1" applyBorder="1" applyAlignment="1">
      <alignment horizontal="center"/>
    </xf>
    <xf numFmtId="0" fontId="6" fillId="2" borderId="0" xfId="0" applyFont="1" applyFill="1" applyBorder="1" applyAlignment="1">
      <alignment horizontal="center" vertical="center"/>
    </xf>
    <xf numFmtId="9" fontId="4" fillId="0" borderId="1" xfId="1" applyNumberFormat="1" applyFont="1" applyBorder="1" applyAlignment="1">
      <alignment horizontal="center"/>
    </xf>
    <xf numFmtId="0" fontId="4" fillId="0" borderId="21" xfId="0" applyFont="1" applyBorder="1" applyAlignment="1">
      <alignment vertical="center"/>
    </xf>
    <xf numFmtId="9" fontId="4" fillId="0" borderId="21" xfId="1" applyNumberFormat="1" applyFont="1" applyBorder="1" applyAlignment="1">
      <alignment vertical="center"/>
    </xf>
    <xf numFmtId="0" fontId="6" fillId="2" borderId="0" xfId="0" applyFont="1" applyFill="1" applyAlignment="1">
      <alignment horizontal="left" vertical="top"/>
    </xf>
    <xf numFmtId="0" fontId="6" fillId="2" borderId="0" xfId="0" applyFont="1" applyFill="1" applyBorder="1" applyAlignment="1">
      <alignment horizontal="left" vertical="top"/>
    </xf>
    <xf numFmtId="0" fontId="6" fillId="2" borderId="0" xfId="0" applyFont="1" applyFill="1" applyAlignment="1">
      <alignment horizontal="center" vertical="center" wrapText="1"/>
    </xf>
    <xf numFmtId="0" fontId="8" fillId="0" borderId="0" xfId="0" applyFont="1" applyAlignment="1">
      <alignment horizontal="center"/>
    </xf>
    <xf numFmtId="0" fontId="9" fillId="0" borderId="0" xfId="0" applyFont="1" applyAlignment="1">
      <alignment horizontal="left" vertical="top"/>
    </xf>
    <xf numFmtId="0" fontId="6" fillId="0" borderId="0" xfId="0" applyFont="1" applyAlignment="1">
      <alignment horizontal="left" vertical="top"/>
    </xf>
    <xf numFmtId="0" fontId="6" fillId="2" borderId="0" xfId="0" applyFont="1" applyFill="1" applyAlignment="1">
      <alignment horizontal="center" vertical="center"/>
    </xf>
    <xf numFmtId="0" fontId="6" fillId="2" borderId="0" xfId="0" applyFont="1" applyFill="1"/>
    <xf numFmtId="9" fontId="7" fillId="0" borderId="38" xfId="1" applyNumberFormat="1" applyFont="1" applyBorder="1" applyAlignment="1">
      <alignment horizontal="center"/>
    </xf>
    <xf numFmtId="9" fontId="7" fillId="0" borderId="39" xfId="1" applyNumberFormat="1" applyFont="1" applyBorder="1" applyAlignment="1">
      <alignment horizontal="center"/>
    </xf>
    <xf numFmtId="9" fontId="4" fillId="0" borderId="40" xfId="1" applyNumberFormat="1" applyFont="1" applyBorder="1" applyAlignment="1">
      <alignment horizontal="center"/>
    </xf>
    <xf numFmtId="0" fontId="6" fillId="2" borderId="41" xfId="0" applyFont="1" applyFill="1" applyBorder="1" applyAlignment="1">
      <alignment horizontal="center" vertical="center" wrapText="1"/>
    </xf>
    <xf numFmtId="9" fontId="7" fillId="0" borderId="42" xfId="1" applyNumberFormat="1" applyFont="1" applyBorder="1" applyAlignment="1">
      <alignment horizontal="center"/>
    </xf>
    <xf numFmtId="9" fontId="4" fillId="0" borderId="43" xfId="1" applyNumberFormat="1" applyFont="1" applyBorder="1" applyAlignment="1">
      <alignment horizontal="center"/>
    </xf>
    <xf numFmtId="9" fontId="4" fillId="0" borderId="21" xfId="1" applyNumberFormat="1" applyFont="1" applyFill="1" applyBorder="1"/>
    <xf numFmtId="9" fontId="3" fillId="0" borderId="0" xfId="3" applyNumberFormat="1" applyFont="1"/>
    <xf numFmtId="0" fontId="4" fillId="0" borderId="21" xfId="0" applyFont="1" applyBorder="1" applyAlignment="1">
      <alignment horizontal="left" vertical="center" wrapText="1"/>
    </xf>
    <xf numFmtId="9" fontId="4" fillId="0" borderId="44" xfId="1" applyNumberFormat="1" applyFont="1" applyBorder="1" applyAlignment="1">
      <alignment horizontal="center"/>
    </xf>
    <xf numFmtId="0" fontId="6" fillId="2" borderId="13" xfId="0" applyFont="1" applyFill="1" applyBorder="1"/>
    <xf numFmtId="9" fontId="4" fillId="0" borderId="6" xfId="1" applyNumberFormat="1" applyFont="1" applyBorder="1" applyAlignment="1">
      <alignment horizontal="center"/>
    </xf>
    <xf numFmtId="9" fontId="4" fillId="0" borderId="41" xfId="1" applyNumberFormat="1" applyFont="1" applyBorder="1" applyAlignment="1">
      <alignment horizontal="center"/>
    </xf>
    <xf numFmtId="0" fontId="4" fillId="0" borderId="0" xfId="0" applyFont="1" applyBorder="1"/>
    <xf numFmtId="9" fontId="4" fillId="0" borderId="0" xfId="0" applyNumberFormat="1" applyFont="1" applyBorder="1"/>
    <xf numFmtId="0" fontId="4" fillId="0" borderId="0" xfId="0" applyFont="1" applyAlignment="1">
      <alignment horizontal="left" wrapText="1"/>
    </xf>
    <xf numFmtId="0" fontId="4" fillId="0" borderId="0" xfId="0" applyFont="1" applyAlignment="1">
      <alignment horizontal="left"/>
    </xf>
    <xf numFmtId="0" fontId="4" fillId="0" borderId="0" xfId="0" applyFont="1" applyBorder="1" applyAlignment="1">
      <alignment horizontal="left" vertical="top" wrapText="1"/>
    </xf>
    <xf numFmtId="0" fontId="3" fillId="0" borderId="0" xfId="3" applyFont="1" applyAlignment="1">
      <alignment horizontal="center"/>
    </xf>
    <xf numFmtId="0" fontId="3" fillId="0" borderId="0" xfId="3" applyFont="1" applyAlignment="1">
      <alignment horizontal="left" vertical="top" wrapText="1"/>
    </xf>
    <xf numFmtId="0" fontId="5" fillId="0" borderId="0" xfId="3" applyFont="1" applyAlignment="1">
      <alignment horizontal="left" wrapText="1"/>
    </xf>
    <xf numFmtId="0" fontId="5" fillId="0" borderId="0" xfId="3" applyFont="1" applyAlignment="1">
      <alignment horizontal="left"/>
    </xf>
    <xf numFmtId="0" fontId="3" fillId="0" borderId="0" xfId="3" applyFont="1" applyAlignment="1">
      <alignment horizontal="left" wrapText="1"/>
    </xf>
    <xf numFmtId="0" fontId="3" fillId="0" borderId="0" xfId="3" applyFont="1" applyAlignment="1">
      <alignment horizontal="left"/>
    </xf>
    <xf numFmtId="0" fontId="4" fillId="0" borderId="0" xfId="0" applyFont="1" applyBorder="1" applyAlignment="1">
      <alignment horizontal="left" vertical="center" wrapText="1"/>
    </xf>
    <xf numFmtId="0" fontId="6" fillId="0" borderId="0" xfId="0" applyFont="1" applyAlignment="1">
      <alignment horizontal="left" vertical="top" wrapText="1"/>
    </xf>
    <xf numFmtId="0" fontId="6" fillId="0" borderId="23" xfId="0" applyFont="1" applyFill="1" applyBorder="1" applyAlignment="1">
      <alignment horizontal="left" vertical="center"/>
    </xf>
    <xf numFmtId="0" fontId="6" fillId="0" borderId="22" xfId="0" applyFont="1" applyFill="1" applyBorder="1" applyAlignment="1">
      <alignment horizontal="left" vertical="center"/>
    </xf>
    <xf numFmtId="0" fontId="4" fillId="0" borderId="0" xfId="0" applyFont="1" applyAlignment="1">
      <alignment horizontal="left" vertical="top" wrapText="1"/>
    </xf>
    <xf numFmtId="0" fontId="6" fillId="0" borderId="21" xfId="0" applyFont="1" applyFill="1" applyBorder="1" applyAlignment="1">
      <alignment horizontal="left" vertical="center"/>
    </xf>
    <xf numFmtId="0" fontId="6" fillId="0" borderId="0" xfId="0" applyFont="1" applyAlignment="1">
      <alignment horizontal="left" wrapText="1"/>
    </xf>
    <xf numFmtId="0" fontId="4" fillId="0" borderId="0" xfId="0" applyFont="1" applyAlignment="1">
      <alignment horizontal="left" vertical="top"/>
    </xf>
    <xf numFmtId="0" fontId="6" fillId="0" borderId="21" xfId="0" applyFont="1" applyBorder="1" applyAlignment="1">
      <alignment horizontal="left" vertical="center"/>
    </xf>
    <xf numFmtId="0" fontId="5" fillId="0" borderId="0" xfId="3" applyFont="1" applyAlignment="1">
      <alignment horizontal="left" vertical="top" wrapText="1"/>
    </xf>
    <xf numFmtId="0" fontId="3" fillId="0" borderId="0" xfId="3" applyFont="1" applyAlignment="1">
      <alignment horizontal="left" vertical="top"/>
    </xf>
    <xf numFmtId="0" fontId="5" fillId="0" borderId="21" xfId="3" applyFont="1" applyBorder="1" applyAlignment="1">
      <alignment horizontal="center" vertical="center"/>
    </xf>
    <xf numFmtId="165" fontId="4" fillId="0" borderId="0" xfId="2" applyNumberFormat="1" applyFont="1" applyBorder="1" applyAlignment="1">
      <alignment horizontal="right"/>
    </xf>
    <xf numFmtId="165" fontId="7" fillId="0" borderId="0" xfId="2" applyNumberFormat="1" applyFont="1" applyBorder="1" applyAlignment="1">
      <alignment horizontal="right"/>
    </xf>
    <xf numFmtId="165" fontId="4" fillId="0" borderId="6" xfId="2" applyNumberFormat="1" applyFont="1" applyBorder="1" applyAlignment="1">
      <alignment horizontal="right"/>
    </xf>
    <xf numFmtId="165" fontId="4" fillId="0" borderId="7" xfId="2" applyNumberFormat="1" applyFont="1" applyBorder="1" applyAlignment="1">
      <alignment horizontal="right"/>
    </xf>
    <xf numFmtId="165" fontId="4" fillId="0" borderId="8" xfId="2" applyNumberFormat="1" applyFont="1" applyBorder="1" applyAlignment="1">
      <alignment horizontal="right"/>
    </xf>
    <xf numFmtId="165" fontId="4" fillId="0" borderId="17" xfId="2" applyNumberFormat="1" applyFont="1" applyBorder="1" applyAlignment="1">
      <alignment horizontal="right"/>
    </xf>
    <xf numFmtId="165" fontId="4" fillId="0" borderId="19" xfId="2" applyNumberFormat="1" applyFont="1" applyBorder="1" applyAlignment="1">
      <alignment horizontal="right"/>
    </xf>
    <xf numFmtId="165" fontId="4" fillId="0" borderId="18" xfId="2" applyNumberFormat="1" applyFont="1" applyBorder="1" applyAlignment="1">
      <alignment horizontal="right"/>
    </xf>
    <xf numFmtId="165" fontId="4" fillId="0" borderId="5" xfId="2" applyNumberFormat="1" applyFont="1" applyBorder="1" applyAlignment="1">
      <alignment horizontal="right"/>
    </xf>
    <xf numFmtId="165" fontId="4" fillId="0" borderId="0" xfId="2" applyNumberFormat="1" applyFont="1" applyAlignment="1">
      <alignment horizontal="right"/>
    </xf>
    <xf numFmtId="165" fontId="7" fillId="0" borderId="0" xfId="2" applyNumberFormat="1" applyFont="1" applyAlignment="1">
      <alignment horizontal="right"/>
    </xf>
    <xf numFmtId="165" fontId="4" fillId="0" borderId="25" xfId="2" applyNumberFormat="1" applyFont="1" applyBorder="1" applyAlignment="1">
      <alignment horizontal="right"/>
    </xf>
    <xf numFmtId="165" fontId="4" fillId="0" borderId="26" xfId="2" applyNumberFormat="1" applyFont="1" applyBorder="1" applyAlignment="1">
      <alignment horizontal="right"/>
    </xf>
    <xf numFmtId="165" fontId="4" fillId="0" borderId="27" xfId="2" applyNumberFormat="1" applyFont="1" applyBorder="1" applyAlignment="1">
      <alignment horizontal="right"/>
    </xf>
    <xf numFmtId="165" fontId="4" fillId="0" borderId="28" xfId="2" applyNumberFormat="1" applyFont="1" applyBorder="1" applyAlignment="1">
      <alignment horizontal="right"/>
    </xf>
    <xf numFmtId="165" fontId="4" fillId="0" borderId="29" xfId="2" applyNumberFormat="1" applyFont="1" applyBorder="1" applyAlignment="1">
      <alignment horizontal="right"/>
    </xf>
    <xf numFmtId="165" fontId="4" fillId="0" borderId="30" xfId="2" applyNumberFormat="1" applyFont="1" applyBorder="1" applyAlignment="1">
      <alignment horizontal="right"/>
    </xf>
    <xf numFmtId="165" fontId="4" fillId="0" borderId="31" xfId="2" applyNumberFormat="1" applyFont="1" applyBorder="1" applyAlignment="1">
      <alignment horizontal="right"/>
    </xf>
    <xf numFmtId="165" fontId="4" fillId="0" borderId="32" xfId="2" applyNumberFormat="1" applyFont="1" applyBorder="1" applyAlignment="1">
      <alignment horizontal="right"/>
    </xf>
    <xf numFmtId="165" fontId="4" fillId="0" borderId="33" xfId="2" applyNumberFormat="1" applyFont="1" applyBorder="1" applyAlignment="1">
      <alignment horizontal="right"/>
    </xf>
    <xf numFmtId="165" fontId="4" fillId="0" borderId="20" xfId="2" applyNumberFormat="1" applyFont="1" applyBorder="1" applyAlignment="1">
      <alignment horizontal="right"/>
    </xf>
    <xf numFmtId="165" fontId="4" fillId="0" borderId="34" xfId="2" applyNumberFormat="1" applyFont="1" applyBorder="1" applyAlignment="1">
      <alignment horizontal="right"/>
    </xf>
    <xf numFmtId="165" fontId="4" fillId="0" borderId="35" xfId="2" applyNumberFormat="1" applyFont="1" applyBorder="1" applyAlignment="1">
      <alignment horizontal="right"/>
    </xf>
    <xf numFmtId="165" fontId="4" fillId="0" borderId="36" xfId="2" applyNumberFormat="1" applyFont="1" applyBorder="1" applyAlignment="1">
      <alignment horizontal="right"/>
    </xf>
    <xf numFmtId="165" fontId="4" fillId="0" borderId="37" xfId="2" applyNumberFormat="1" applyFont="1" applyBorder="1" applyAlignment="1">
      <alignment horizontal="right"/>
    </xf>
  </cellXfs>
  <cellStyles count="6">
    <cellStyle name="Milliers" xfId="2" builtinId="3"/>
    <cellStyle name="Milliers 2" xfId="4" xr:uid="{7E5E172B-7131-49D0-80B5-9F099BBA279B}"/>
    <cellStyle name="Normal" xfId="0" builtinId="0"/>
    <cellStyle name="Normal 2" xfId="3" xr:uid="{10FE331A-BD11-4DBC-AD4E-4045746DC0A8}"/>
    <cellStyle name="Pourcentage" xfId="1" builtinId="5"/>
    <cellStyle name="Pourcentage 2" xfId="5" xr:uid="{F7700F71-C7AA-447A-92E7-DCC4F5FAD494}"/>
  </cellStyles>
  <dxfs count="0"/>
  <tableStyles count="0" defaultTableStyle="TableStyleMedium2" defaultPivotStyle="PivotStyleLight16"/>
  <colors>
    <mruColors>
      <color rgb="FFEFE01F"/>
      <color rgb="FFDCE6F2"/>
      <color rgb="FFDBEEF4"/>
      <color rgb="FF8287E4"/>
      <color rgb="FF9BD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tx>
            <c:strRef>
              <c:f>'Figure 15'!$C$4</c:f>
              <c:strCache>
                <c:ptCount val="1"/>
                <c:pt idx="0">
                  <c:v>Taux de remplissage</c:v>
                </c:pt>
              </c:strCache>
            </c:strRef>
          </c:tx>
          <c:spPr>
            <a:solidFill>
              <a:schemeClr val="accent3">
                <a:lumMod val="20000"/>
                <a:lumOff val="80000"/>
              </a:schemeClr>
            </a:solidFill>
            <a:ln w="25400">
              <a:solidFill>
                <a:schemeClr val="accent3">
                  <a:lumMod val="75000"/>
                </a:schemeClr>
              </a:solidFill>
              <a:prstDash val="sysDot"/>
            </a:ln>
            <a:effectLst/>
          </c:spPr>
          <c:cat>
            <c:strRef>
              <c:f>'Figure 15'!$B$5:$B$9</c:f>
              <c:strCache>
                <c:ptCount val="5"/>
                <c:pt idx="0">
                  <c:v>Enquête - Mode de sortie</c:v>
                </c:pt>
                <c:pt idx="1">
                  <c:v>Enquête - Type de service hospitalier</c:v>
                </c:pt>
                <c:pt idx="2">
                  <c:v>RPU - Mode de sortie</c:v>
                </c:pt>
                <c:pt idx="3">
                  <c:v>RPU - Destination</c:v>
                </c:pt>
                <c:pt idx="4">
                  <c:v>RPU - Orientation </c:v>
                </c:pt>
              </c:strCache>
            </c:strRef>
          </c:cat>
          <c:val>
            <c:numRef>
              <c:f>'Figure 15'!$C$5:$C$9</c:f>
              <c:numCache>
                <c:formatCode>0%</c:formatCode>
                <c:ptCount val="5"/>
                <c:pt idx="0">
                  <c:v>0.96879473232178648</c:v>
                </c:pt>
                <c:pt idx="1">
                  <c:v>0.15140757705887997</c:v>
                </c:pt>
                <c:pt idx="2">
                  <c:v>0.97272640519133513</c:v>
                </c:pt>
                <c:pt idx="3">
                  <c:v>0.18677354709418903</c:v>
                </c:pt>
                <c:pt idx="4">
                  <c:v>0.216012978337628</c:v>
                </c:pt>
              </c:numCache>
            </c:numRef>
          </c:val>
          <c:extLst>
            <c:ext xmlns:c16="http://schemas.microsoft.com/office/drawing/2014/chart" uri="{C3380CC4-5D6E-409C-BE32-E72D297353CC}">
              <c16:uniqueId val="{00000000-25BF-4178-9FAC-E9BD65198520}"/>
            </c:ext>
          </c:extLst>
        </c:ser>
        <c:ser>
          <c:idx val="1"/>
          <c:order val="1"/>
          <c:tx>
            <c:strRef>
              <c:f>'Figure 15'!$D$4</c:f>
              <c:strCache>
                <c:ptCount val="1"/>
                <c:pt idx="0">
                  <c:v>Taux de remplissage
(pour les patients dont le passage aux urgences a été suivi d'une hospitalisation)</c:v>
                </c:pt>
              </c:strCache>
            </c:strRef>
          </c:tx>
          <c:spPr>
            <a:solidFill>
              <a:srgbClr val="DBEEF4">
                <a:alpha val="50196"/>
              </a:srgbClr>
            </a:solidFill>
            <a:ln w="25400">
              <a:solidFill>
                <a:srgbClr val="8287E4"/>
              </a:solidFill>
              <a:prstDash val="sysDot"/>
            </a:ln>
            <a:effectLst/>
          </c:spPr>
          <c:cat>
            <c:strRef>
              <c:f>'Figure 15'!$B$5:$B$9</c:f>
              <c:strCache>
                <c:ptCount val="5"/>
                <c:pt idx="0">
                  <c:v>Enquête - Mode de sortie</c:v>
                </c:pt>
                <c:pt idx="1">
                  <c:v>Enquête - Type de service hospitalier</c:v>
                </c:pt>
                <c:pt idx="2">
                  <c:v>RPU - Mode de sortie</c:v>
                </c:pt>
                <c:pt idx="3">
                  <c:v>RPU - Destination</c:v>
                </c:pt>
                <c:pt idx="4">
                  <c:v>RPU - Orientation </c:v>
                </c:pt>
              </c:strCache>
            </c:strRef>
          </c:cat>
          <c:val>
            <c:numRef>
              <c:f>'Figure 15'!$D$5:$D$9</c:f>
              <c:numCache>
                <c:formatCode>0%</c:formatCode>
                <c:ptCount val="5"/>
                <c:pt idx="0">
                  <c:v>0.96879473232178648</c:v>
                </c:pt>
                <c:pt idx="1">
                  <c:v>0.97340556513174104</c:v>
                </c:pt>
                <c:pt idx="2">
                  <c:v>0.97272640519133513</c:v>
                </c:pt>
                <c:pt idx="3">
                  <c:v>0.94173675144391533</c:v>
                </c:pt>
                <c:pt idx="4">
                  <c:v>0.79045495997568094</c:v>
                </c:pt>
              </c:numCache>
            </c:numRef>
          </c:val>
          <c:extLst>
            <c:ext xmlns:c16="http://schemas.microsoft.com/office/drawing/2014/chart" uri="{C3380CC4-5D6E-409C-BE32-E72D297353CC}">
              <c16:uniqueId val="{00000001-25BF-4178-9FAC-E9BD65198520}"/>
            </c:ext>
          </c:extLst>
        </c:ser>
        <c:dLbls>
          <c:showLegendKey val="0"/>
          <c:showVal val="0"/>
          <c:showCatName val="0"/>
          <c:showSerName val="0"/>
          <c:showPercent val="0"/>
          <c:showBubbleSize val="0"/>
        </c:dLbls>
        <c:axId val="827125424"/>
        <c:axId val="827132144"/>
      </c:radarChart>
      <c:catAx>
        <c:axId val="82712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27132144"/>
        <c:crosses val="autoZero"/>
        <c:auto val="1"/>
        <c:lblAlgn val="ctr"/>
        <c:lblOffset val="100"/>
        <c:noMultiLvlLbl val="0"/>
      </c:catAx>
      <c:valAx>
        <c:axId val="8271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27125424"/>
        <c:crosses val="autoZero"/>
        <c:crossBetween val="between"/>
        <c:majorUnit val="0.2"/>
      </c:valAx>
      <c:spPr>
        <a:noFill/>
        <a:ln>
          <a:noFill/>
        </a:ln>
        <a:effectLst/>
      </c:spPr>
    </c:plotArea>
    <c:legend>
      <c:legendPos val="r"/>
      <c:layout>
        <c:manualLayout>
          <c:xMode val="edge"/>
          <c:yMode val="edge"/>
          <c:x val="0.72639126142608301"/>
          <c:y val="0.35299643271362274"/>
          <c:w val="0.20685649210408391"/>
          <c:h val="0.37677786961963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73026</xdr:colOff>
      <xdr:row>33</xdr:row>
      <xdr:rowOff>6351</xdr:rowOff>
    </xdr:from>
    <xdr:to>
      <xdr:col>7</xdr:col>
      <xdr:colOff>723900</xdr:colOff>
      <xdr:row>52</xdr:row>
      <xdr:rowOff>101600</xdr:rowOff>
    </xdr:to>
    <xdr:graphicFrame macro="">
      <xdr:nvGraphicFramePr>
        <xdr:cNvPr id="5" name="Graphique 4">
          <a:extLst>
            <a:ext uri="{FF2B5EF4-FFF2-40B4-BE49-F238E27FC236}">
              <a16:creationId xmlns:a16="http://schemas.microsoft.com/office/drawing/2014/main" id="{4BC8D56C-A3CE-1171-85B5-50F224DC56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B6F3-91E6-46E6-8783-99696F5A632E}">
  <dimension ref="B1:G418"/>
  <sheetViews>
    <sheetView showGridLines="0" tabSelected="1" workbookViewId="0">
      <selection activeCell="B2" sqref="B2"/>
    </sheetView>
  </sheetViews>
  <sheetFormatPr baseColWidth="10" defaultColWidth="10.81640625" defaultRowHeight="10" x14ac:dyDescent="0.2"/>
  <cols>
    <col min="1" max="1" width="2.1796875" style="2" customWidth="1"/>
    <col min="2" max="2" width="14.7265625" style="2" customWidth="1"/>
    <col min="3" max="3" width="17" style="2" customWidth="1"/>
    <col min="4" max="4" width="10.81640625" style="3"/>
    <col min="5" max="5" width="15.453125" style="3" customWidth="1"/>
    <col min="6" max="6" width="10.81640625" style="3"/>
    <col min="7" max="7" width="18.26953125" style="3" customWidth="1"/>
    <col min="8" max="16384" width="10.81640625" style="2"/>
  </cols>
  <sheetData>
    <row r="1" spans="2:7" ht="10" customHeight="1" x14ac:dyDescent="0.2"/>
    <row r="2" spans="2:7" ht="14.5" customHeight="1" x14ac:dyDescent="0.25">
      <c r="B2" s="4" t="s">
        <v>132</v>
      </c>
    </row>
    <row r="3" spans="2:7" ht="6" customHeight="1" x14ac:dyDescent="0.25">
      <c r="B3" s="4"/>
    </row>
    <row r="4" spans="2:7" ht="37" customHeight="1" x14ac:dyDescent="0.2">
      <c r="B4" s="14" t="s">
        <v>152</v>
      </c>
      <c r="C4" s="14" t="s">
        <v>153</v>
      </c>
      <c r="D4" s="13" t="s">
        <v>156</v>
      </c>
      <c r="E4" s="13" t="s">
        <v>157</v>
      </c>
      <c r="F4" s="13" t="s">
        <v>60</v>
      </c>
      <c r="G4" s="13" t="s">
        <v>61</v>
      </c>
    </row>
    <row r="5" spans="2:7" ht="12" customHeight="1" x14ac:dyDescent="0.2">
      <c r="B5" s="11" t="s">
        <v>62</v>
      </c>
      <c r="C5" s="11" t="str">
        <f t="shared" ref="C5:C29" si="0">MID(B5,9,13)</f>
        <v>13-08</v>
      </c>
      <c r="D5" s="12">
        <v>2632</v>
      </c>
      <c r="E5" s="12">
        <v>2516</v>
      </c>
      <c r="F5" s="12">
        <v>2555</v>
      </c>
      <c r="G5" s="12">
        <v>2503</v>
      </c>
    </row>
    <row r="6" spans="2:7" ht="12" customHeight="1" x14ac:dyDescent="0.2">
      <c r="B6" s="11" t="s">
        <v>63</v>
      </c>
      <c r="C6" s="11" t="str">
        <f t="shared" si="0"/>
        <v>13-09</v>
      </c>
      <c r="D6" s="12">
        <v>3989</v>
      </c>
      <c r="E6" s="12">
        <v>3754</v>
      </c>
      <c r="F6" s="12">
        <v>3887</v>
      </c>
      <c r="G6" s="12">
        <v>3739</v>
      </c>
    </row>
    <row r="7" spans="2:7" ht="12" customHeight="1" x14ac:dyDescent="0.2">
      <c r="B7" s="11" t="s">
        <v>64</v>
      </c>
      <c r="C7" s="11" t="str">
        <f t="shared" si="0"/>
        <v>13-10</v>
      </c>
      <c r="D7" s="12">
        <v>4152</v>
      </c>
      <c r="E7" s="12">
        <v>3927</v>
      </c>
      <c r="F7" s="12">
        <v>4037</v>
      </c>
      <c r="G7" s="12">
        <v>3907</v>
      </c>
    </row>
    <row r="8" spans="2:7" ht="12" customHeight="1" x14ac:dyDescent="0.2">
      <c r="B8" s="11" t="s">
        <v>65</v>
      </c>
      <c r="C8" s="11" t="str">
        <f t="shared" si="0"/>
        <v>13-11</v>
      </c>
      <c r="D8" s="12">
        <v>3970</v>
      </c>
      <c r="E8" s="12">
        <v>3743</v>
      </c>
      <c r="F8" s="12">
        <v>3863</v>
      </c>
      <c r="G8" s="12">
        <v>3728</v>
      </c>
    </row>
    <row r="9" spans="2:7" ht="12" customHeight="1" x14ac:dyDescent="0.2">
      <c r="B9" s="11" t="s">
        <v>66</v>
      </c>
      <c r="C9" s="11" t="str">
        <f t="shared" si="0"/>
        <v>13-12</v>
      </c>
      <c r="D9" s="12">
        <v>3485</v>
      </c>
      <c r="E9" s="12">
        <v>3249</v>
      </c>
      <c r="F9" s="12">
        <v>3405</v>
      </c>
      <c r="G9" s="12">
        <v>3243</v>
      </c>
    </row>
    <row r="10" spans="2:7" ht="12" customHeight="1" x14ac:dyDescent="0.2">
      <c r="B10" s="11" t="s">
        <v>67</v>
      </c>
      <c r="C10" s="11" t="str">
        <f t="shared" si="0"/>
        <v>13-13</v>
      </c>
      <c r="D10" s="12">
        <v>3441</v>
      </c>
      <c r="E10" s="12">
        <v>3234</v>
      </c>
      <c r="F10" s="12">
        <v>3354</v>
      </c>
      <c r="G10" s="12">
        <v>3221</v>
      </c>
    </row>
    <row r="11" spans="2:7" ht="12" customHeight="1" x14ac:dyDescent="0.2">
      <c r="B11" s="11" t="s">
        <v>68</v>
      </c>
      <c r="C11" s="11" t="str">
        <f t="shared" si="0"/>
        <v>13-14</v>
      </c>
      <c r="D11" s="12">
        <v>3724</v>
      </c>
      <c r="E11" s="12">
        <v>3490</v>
      </c>
      <c r="F11" s="12">
        <v>3618</v>
      </c>
      <c r="G11" s="12">
        <v>3482</v>
      </c>
    </row>
    <row r="12" spans="2:7" ht="12" customHeight="1" x14ac:dyDescent="0.2">
      <c r="B12" s="11" t="s">
        <v>69</v>
      </c>
      <c r="C12" s="11" t="str">
        <f t="shared" si="0"/>
        <v>13-15</v>
      </c>
      <c r="D12" s="12">
        <v>3495</v>
      </c>
      <c r="E12" s="12">
        <v>3242</v>
      </c>
      <c r="F12" s="12">
        <v>3409</v>
      </c>
      <c r="G12" s="12">
        <v>3226</v>
      </c>
    </row>
    <row r="13" spans="2:7" ht="12" customHeight="1" x14ac:dyDescent="0.2">
      <c r="B13" s="11" t="s">
        <v>70</v>
      </c>
      <c r="C13" s="11" t="str">
        <f t="shared" si="0"/>
        <v>13-16</v>
      </c>
      <c r="D13" s="12">
        <v>3429</v>
      </c>
      <c r="E13" s="12">
        <v>3199</v>
      </c>
      <c r="F13" s="12">
        <v>3359</v>
      </c>
      <c r="G13" s="12">
        <v>3186</v>
      </c>
    </row>
    <row r="14" spans="2:7" ht="12" customHeight="1" x14ac:dyDescent="0.2">
      <c r="B14" s="11" t="s">
        <v>71</v>
      </c>
      <c r="C14" s="11" t="str">
        <f t="shared" si="0"/>
        <v>13-17</v>
      </c>
      <c r="D14" s="12">
        <v>3700</v>
      </c>
      <c r="E14" s="12">
        <v>3463</v>
      </c>
      <c r="F14" s="12">
        <v>3623</v>
      </c>
      <c r="G14" s="12">
        <v>3448</v>
      </c>
    </row>
    <row r="15" spans="2:7" ht="12" customHeight="1" x14ac:dyDescent="0.2">
      <c r="B15" s="11" t="s">
        <v>72</v>
      </c>
      <c r="C15" s="11" t="str">
        <f t="shared" si="0"/>
        <v>13-18</v>
      </c>
      <c r="D15" s="12">
        <v>3864</v>
      </c>
      <c r="E15" s="12">
        <v>3607</v>
      </c>
      <c r="F15" s="12">
        <v>3772</v>
      </c>
      <c r="G15" s="12">
        <v>3588</v>
      </c>
    </row>
    <row r="16" spans="2:7" ht="12" customHeight="1" x14ac:dyDescent="0.2">
      <c r="B16" s="11" t="s">
        <v>73</v>
      </c>
      <c r="C16" s="11" t="str">
        <f t="shared" si="0"/>
        <v>13-19</v>
      </c>
      <c r="D16" s="12">
        <v>3664</v>
      </c>
      <c r="E16" s="12">
        <v>3439</v>
      </c>
      <c r="F16" s="12">
        <v>3592</v>
      </c>
      <c r="G16" s="12">
        <v>3411</v>
      </c>
    </row>
    <row r="17" spans="2:7" ht="12" customHeight="1" x14ac:dyDescent="0.2">
      <c r="B17" s="11" t="s">
        <v>74</v>
      </c>
      <c r="C17" s="11" t="str">
        <f t="shared" si="0"/>
        <v>13-20</v>
      </c>
      <c r="D17" s="12">
        <v>3121</v>
      </c>
      <c r="E17" s="12">
        <v>2932</v>
      </c>
      <c r="F17" s="12">
        <v>3050</v>
      </c>
      <c r="G17" s="12">
        <v>2919</v>
      </c>
    </row>
    <row r="18" spans="2:7" ht="12" customHeight="1" x14ac:dyDescent="0.2">
      <c r="B18" s="11" t="s">
        <v>75</v>
      </c>
      <c r="C18" s="11" t="str">
        <f t="shared" si="0"/>
        <v>13-21</v>
      </c>
      <c r="D18" s="12">
        <v>2885</v>
      </c>
      <c r="E18" s="12">
        <v>2689</v>
      </c>
      <c r="F18" s="12">
        <v>2825</v>
      </c>
      <c r="G18" s="12">
        <v>2672</v>
      </c>
    </row>
    <row r="19" spans="2:7" ht="12" customHeight="1" x14ac:dyDescent="0.2">
      <c r="B19" s="11" t="s">
        <v>76</v>
      </c>
      <c r="C19" s="11" t="str">
        <f t="shared" si="0"/>
        <v>13-22</v>
      </c>
      <c r="D19" s="12">
        <v>2274</v>
      </c>
      <c r="E19" s="12">
        <v>2081</v>
      </c>
      <c r="F19" s="12">
        <v>2224</v>
      </c>
      <c r="G19" s="12">
        <v>2069</v>
      </c>
    </row>
    <row r="20" spans="2:7" ht="12" customHeight="1" x14ac:dyDescent="0.2">
      <c r="B20" s="11" t="s">
        <v>77</v>
      </c>
      <c r="C20" s="11" t="str">
        <f t="shared" si="0"/>
        <v>13-23</v>
      </c>
      <c r="D20" s="12">
        <v>1735</v>
      </c>
      <c r="E20" s="12">
        <v>1587</v>
      </c>
      <c r="F20" s="12">
        <v>1693</v>
      </c>
      <c r="G20" s="12">
        <v>1576</v>
      </c>
    </row>
    <row r="21" spans="2:7" ht="12" customHeight="1" x14ac:dyDescent="0.2">
      <c r="B21" s="11" t="s">
        <v>78</v>
      </c>
      <c r="C21" s="11" t="str">
        <f t="shared" si="0"/>
        <v>14-00</v>
      </c>
      <c r="D21" s="12">
        <v>1206</v>
      </c>
      <c r="E21" s="12">
        <v>1052</v>
      </c>
      <c r="F21" s="12">
        <v>1185</v>
      </c>
      <c r="G21" s="12">
        <v>1048</v>
      </c>
    </row>
    <row r="22" spans="2:7" ht="12" customHeight="1" x14ac:dyDescent="0.2">
      <c r="B22" s="11" t="s">
        <v>79</v>
      </c>
      <c r="C22" s="11" t="str">
        <f t="shared" si="0"/>
        <v>14-01</v>
      </c>
      <c r="D22" s="12">
        <v>888</v>
      </c>
      <c r="E22" s="12">
        <v>774</v>
      </c>
      <c r="F22" s="12">
        <v>867</v>
      </c>
      <c r="G22" s="12">
        <v>770</v>
      </c>
    </row>
    <row r="23" spans="2:7" ht="12" customHeight="1" x14ac:dyDescent="0.2">
      <c r="B23" s="11" t="s">
        <v>80</v>
      </c>
      <c r="C23" s="11" t="str">
        <f t="shared" si="0"/>
        <v>14-02</v>
      </c>
      <c r="D23" s="12">
        <v>661</v>
      </c>
      <c r="E23" s="12">
        <v>626</v>
      </c>
      <c r="F23" s="12">
        <v>647</v>
      </c>
      <c r="G23" s="12">
        <v>623</v>
      </c>
    </row>
    <row r="24" spans="2:7" ht="12" customHeight="1" x14ac:dyDescent="0.2">
      <c r="B24" s="11" t="s">
        <v>81</v>
      </c>
      <c r="C24" s="11" t="str">
        <f t="shared" si="0"/>
        <v>14-03</v>
      </c>
      <c r="D24" s="12">
        <v>553</v>
      </c>
      <c r="E24" s="12">
        <v>514</v>
      </c>
      <c r="F24" s="12">
        <v>544</v>
      </c>
      <c r="G24" s="12">
        <v>513</v>
      </c>
    </row>
    <row r="25" spans="2:7" ht="12" customHeight="1" x14ac:dyDescent="0.2">
      <c r="B25" s="11" t="s">
        <v>82</v>
      </c>
      <c r="C25" s="11" t="str">
        <f t="shared" si="0"/>
        <v>14-04</v>
      </c>
      <c r="D25" s="12">
        <v>530</v>
      </c>
      <c r="E25" s="12">
        <v>476</v>
      </c>
      <c r="F25" s="12">
        <v>522</v>
      </c>
      <c r="G25" s="12">
        <v>474</v>
      </c>
    </row>
    <row r="26" spans="2:7" ht="12" customHeight="1" x14ac:dyDescent="0.2">
      <c r="B26" s="11" t="s">
        <v>83</v>
      </c>
      <c r="C26" s="11" t="str">
        <f t="shared" si="0"/>
        <v>14-05</v>
      </c>
      <c r="D26" s="12">
        <v>510</v>
      </c>
      <c r="E26" s="12">
        <v>462</v>
      </c>
      <c r="F26" s="12">
        <v>503</v>
      </c>
      <c r="G26" s="12">
        <v>461</v>
      </c>
    </row>
    <row r="27" spans="2:7" ht="12" customHeight="1" x14ac:dyDescent="0.2">
      <c r="B27" s="11" t="s">
        <v>84</v>
      </c>
      <c r="C27" s="11" t="str">
        <f t="shared" si="0"/>
        <v>14-06</v>
      </c>
      <c r="D27" s="12">
        <v>636</v>
      </c>
      <c r="E27" s="12">
        <v>567</v>
      </c>
      <c r="F27" s="12">
        <v>621</v>
      </c>
      <c r="G27" s="12">
        <v>566</v>
      </c>
    </row>
    <row r="28" spans="2:7" ht="12" customHeight="1" x14ac:dyDescent="0.2">
      <c r="B28" s="11" t="s">
        <v>85</v>
      </c>
      <c r="C28" s="11" t="str">
        <f t="shared" si="0"/>
        <v>14-07</v>
      </c>
      <c r="D28" s="12">
        <v>1045</v>
      </c>
      <c r="E28" s="12">
        <v>815</v>
      </c>
      <c r="F28" s="12">
        <v>1012</v>
      </c>
      <c r="G28" s="12">
        <v>815</v>
      </c>
    </row>
    <row r="29" spans="2:7" ht="12" customHeight="1" x14ac:dyDescent="0.2">
      <c r="B29" s="11" t="s">
        <v>86</v>
      </c>
      <c r="C29" s="11" t="str">
        <f t="shared" si="0"/>
        <v>14-08</v>
      </c>
      <c r="D29" s="12">
        <v>43</v>
      </c>
      <c r="E29" s="12">
        <v>11</v>
      </c>
      <c r="F29" s="12">
        <v>40</v>
      </c>
      <c r="G29" s="12">
        <v>11</v>
      </c>
    </row>
    <row r="30" spans="2:7" s="5" customFormat="1" x14ac:dyDescent="0.2"/>
    <row r="31" spans="2:7" s="5" customFormat="1" ht="51" customHeight="1" x14ac:dyDescent="0.2">
      <c r="B31" s="117" t="s">
        <v>225</v>
      </c>
      <c r="C31" s="118"/>
      <c r="D31" s="118"/>
      <c r="E31" s="118"/>
      <c r="F31" s="118"/>
      <c r="G31" s="118"/>
    </row>
    <row r="32" spans="2:7"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row r="289" s="5" customFormat="1" x14ac:dyDescent="0.2"/>
    <row r="290" s="5" customFormat="1" x14ac:dyDescent="0.2"/>
    <row r="291" s="5" customFormat="1" x14ac:dyDescent="0.2"/>
    <row r="292" s="5" customFormat="1" x14ac:dyDescent="0.2"/>
    <row r="293" s="5" customFormat="1" x14ac:dyDescent="0.2"/>
    <row r="294" s="5" customFormat="1" x14ac:dyDescent="0.2"/>
    <row r="295" s="5" customFormat="1" x14ac:dyDescent="0.2"/>
    <row r="296" s="5" customFormat="1" x14ac:dyDescent="0.2"/>
    <row r="297" s="5" customFormat="1" x14ac:dyDescent="0.2"/>
    <row r="298" s="5" customFormat="1" x14ac:dyDescent="0.2"/>
    <row r="299" s="5" customFormat="1" x14ac:dyDescent="0.2"/>
    <row r="300" s="5" customFormat="1" x14ac:dyDescent="0.2"/>
    <row r="301" s="5" customFormat="1" x14ac:dyDescent="0.2"/>
    <row r="302" s="5" customFormat="1" x14ac:dyDescent="0.2"/>
    <row r="303" s="5" customFormat="1" x14ac:dyDescent="0.2"/>
    <row r="304" s="5" customFormat="1" x14ac:dyDescent="0.2"/>
    <row r="305" s="5" customFormat="1" x14ac:dyDescent="0.2"/>
    <row r="306" s="5" customFormat="1" x14ac:dyDescent="0.2"/>
    <row r="307" s="5" customFormat="1" x14ac:dyDescent="0.2"/>
    <row r="308" s="5" customFormat="1" x14ac:dyDescent="0.2"/>
    <row r="309" s="5" customFormat="1" x14ac:dyDescent="0.2"/>
    <row r="310" s="5" customFormat="1" x14ac:dyDescent="0.2"/>
    <row r="311" s="5" customFormat="1" x14ac:dyDescent="0.2"/>
    <row r="312" s="5" customFormat="1" x14ac:dyDescent="0.2"/>
    <row r="313" s="5" customFormat="1" x14ac:dyDescent="0.2"/>
    <row r="314" s="5" customFormat="1" x14ac:dyDescent="0.2"/>
    <row r="315" s="5" customFormat="1" x14ac:dyDescent="0.2"/>
    <row r="316" s="5" customFormat="1" x14ac:dyDescent="0.2"/>
    <row r="317" s="5" customFormat="1" x14ac:dyDescent="0.2"/>
    <row r="318" s="5" customFormat="1" x14ac:dyDescent="0.2"/>
    <row r="319" s="5" customFormat="1" x14ac:dyDescent="0.2"/>
    <row r="320" s="5" customFormat="1" x14ac:dyDescent="0.2"/>
    <row r="321" s="5" customFormat="1" x14ac:dyDescent="0.2"/>
    <row r="322" s="5" customFormat="1" x14ac:dyDescent="0.2"/>
    <row r="323" s="5" customFormat="1" x14ac:dyDescent="0.2"/>
    <row r="324" s="5" customFormat="1" x14ac:dyDescent="0.2"/>
    <row r="325" s="5" customFormat="1" x14ac:dyDescent="0.2"/>
    <row r="326" s="5" customFormat="1" x14ac:dyDescent="0.2"/>
    <row r="327" s="5" customFormat="1" x14ac:dyDescent="0.2"/>
    <row r="328" s="5" customFormat="1" x14ac:dyDescent="0.2"/>
    <row r="329" s="5" customFormat="1" x14ac:dyDescent="0.2"/>
    <row r="330" s="5" customFormat="1" x14ac:dyDescent="0.2"/>
    <row r="331" s="5" customFormat="1" x14ac:dyDescent="0.2"/>
    <row r="332" s="5" customFormat="1" x14ac:dyDescent="0.2"/>
    <row r="333" s="5" customFormat="1" x14ac:dyDescent="0.2"/>
    <row r="334" s="5" customFormat="1" x14ac:dyDescent="0.2"/>
    <row r="335" s="5" customFormat="1" x14ac:dyDescent="0.2"/>
    <row r="336" s="5" customFormat="1" x14ac:dyDescent="0.2"/>
    <row r="337" s="5" customFormat="1" x14ac:dyDescent="0.2"/>
    <row r="338" s="5" customFormat="1" x14ac:dyDescent="0.2"/>
    <row r="339" s="5" customFormat="1" x14ac:dyDescent="0.2"/>
    <row r="340" s="5" customFormat="1" x14ac:dyDescent="0.2"/>
    <row r="341" s="5" customFormat="1" x14ac:dyDescent="0.2"/>
    <row r="342" s="5" customFormat="1" x14ac:dyDescent="0.2"/>
    <row r="343" s="5" customFormat="1" x14ac:dyDescent="0.2"/>
    <row r="344" s="5" customFormat="1" x14ac:dyDescent="0.2"/>
    <row r="345" s="5" customFormat="1" x14ac:dyDescent="0.2"/>
    <row r="346" s="5" customFormat="1" x14ac:dyDescent="0.2"/>
    <row r="347" s="5" customFormat="1" x14ac:dyDescent="0.2"/>
    <row r="348" s="5" customFormat="1" x14ac:dyDescent="0.2"/>
    <row r="349" s="5" customFormat="1" x14ac:dyDescent="0.2"/>
    <row r="350" s="5" customFormat="1" x14ac:dyDescent="0.2"/>
    <row r="351" s="5" customFormat="1" x14ac:dyDescent="0.2"/>
    <row r="352" s="5" customFormat="1" x14ac:dyDescent="0.2"/>
    <row r="353" s="5" customFormat="1" x14ac:dyDescent="0.2"/>
    <row r="354" s="5" customFormat="1" x14ac:dyDescent="0.2"/>
    <row r="355" s="5" customFormat="1" x14ac:dyDescent="0.2"/>
    <row r="356" s="5" customFormat="1" x14ac:dyDescent="0.2"/>
    <row r="357" s="5" customFormat="1" x14ac:dyDescent="0.2"/>
    <row r="358" s="5" customFormat="1" x14ac:dyDescent="0.2"/>
    <row r="359" s="5" customFormat="1" x14ac:dyDescent="0.2"/>
    <row r="360" s="5" customFormat="1" x14ac:dyDescent="0.2"/>
    <row r="361" s="5" customFormat="1" x14ac:dyDescent="0.2"/>
    <row r="362" s="5" customFormat="1" x14ac:dyDescent="0.2"/>
    <row r="363" s="5" customFormat="1" x14ac:dyDescent="0.2"/>
    <row r="364" s="5" customFormat="1" x14ac:dyDescent="0.2"/>
    <row r="365" s="5" customFormat="1" x14ac:dyDescent="0.2"/>
    <row r="366" s="5" customFormat="1" x14ac:dyDescent="0.2"/>
    <row r="367" s="5" customFormat="1" x14ac:dyDescent="0.2"/>
    <row r="368" s="5" customFormat="1" x14ac:dyDescent="0.2"/>
    <row r="369" s="5" customFormat="1" x14ac:dyDescent="0.2"/>
    <row r="370" s="5" customFormat="1" x14ac:dyDescent="0.2"/>
    <row r="371" s="5" customFormat="1" x14ac:dyDescent="0.2"/>
    <row r="372" s="5" customFormat="1" x14ac:dyDescent="0.2"/>
    <row r="373" s="5" customFormat="1" x14ac:dyDescent="0.2"/>
    <row r="374" s="5" customFormat="1" x14ac:dyDescent="0.2"/>
    <row r="375" s="5" customFormat="1" x14ac:dyDescent="0.2"/>
    <row r="376" s="5" customFormat="1" x14ac:dyDescent="0.2"/>
    <row r="377" s="5" customFormat="1" x14ac:dyDescent="0.2"/>
    <row r="378" s="5" customFormat="1" x14ac:dyDescent="0.2"/>
    <row r="379" s="5" customFormat="1" x14ac:dyDescent="0.2"/>
    <row r="380" s="5" customFormat="1" x14ac:dyDescent="0.2"/>
    <row r="381" s="5" customFormat="1" x14ac:dyDescent="0.2"/>
    <row r="382" s="5" customFormat="1" x14ac:dyDescent="0.2"/>
    <row r="383" s="5" customFormat="1" x14ac:dyDescent="0.2"/>
    <row r="384" s="5" customFormat="1" x14ac:dyDescent="0.2"/>
    <row r="385" s="5" customFormat="1" x14ac:dyDescent="0.2"/>
    <row r="386" s="5" customFormat="1" x14ac:dyDescent="0.2"/>
    <row r="387" s="5" customFormat="1" x14ac:dyDescent="0.2"/>
    <row r="388" s="5" customFormat="1" x14ac:dyDescent="0.2"/>
    <row r="389" s="5" customFormat="1" x14ac:dyDescent="0.2"/>
    <row r="390" s="5" customFormat="1" x14ac:dyDescent="0.2"/>
    <row r="391" s="5" customFormat="1" x14ac:dyDescent="0.2"/>
    <row r="392" s="5" customFormat="1" x14ac:dyDescent="0.2"/>
    <row r="393" s="5" customFormat="1" x14ac:dyDescent="0.2"/>
    <row r="394" s="5" customFormat="1" x14ac:dyDescent="0.2"/>
    <row r="395" s="5" customFormat="1" x14ac:dyDescent="0.2"/>
    <row r="396" s="5" customFormat="1" x14ac:dyDescent="0.2"/>
    <row r="397" s="5" customFormat="1" x14ac:dyDescent="0.2"/>
    <row r="398" s="5" customFormat="1" x14ac:dyDescent="0.2"/>
    <row r="399" s="5" customFormat="1" x14ac:dyDescent="0.2"/>
    <row r="400" s="5" customFormat="1" x14ac:dyDescent="0.2"/>
    <row r="401" s="5" customFormat="1" x14ac:dyDescent="0.2"/>
    <row r="402" s="5" customFormat="1" x14ac:dyDescent="0.2"/>
    <row r="403" s="5" customFormat="1" x14ac:dyDescent="0.2"/>
    <row r="404" s="5" customFormat="1" x14ac:dyDescent="0.2"/>
    <row r="405" s="5" customFormat="1" x14ac:dyDescent="0.2"/>
    <row r="406" s="5" customFormat="1" x14ac:dyDescent="0.2"/>
    <row r="407" s="5" customFormat="1" x14ac:dyDescent="0.2"/>
    <row r="408" s="5" customFormat="1" x14ac:dyDescent="0.2"/>
    <row r="409" s="5" customFormat="1" x14ac:dyDescent="0.2"/>
    <row r="410" s="5" customFormat="1" x14ac:dyDescent="0.2"/>
    <row r="411" s="5" customFormat="1" x14ac:dyDescent="0.2"/>
    <row r="412" s="5" customFormat="1" x14ac:dyDescent="0.2"/>
    <row r="413" s="5" customFormat="1" x14ac:dyDescent="0.2"/>
    <row r="414" s="5" customFormat="1" x14ac:dyDescent="0.2"/>
    <row r="415" s="5" customFormat="1" x14ac:dyDescent="0.2"/>
    <row r="416" s="5" customFormat="1" x14ac:dyDescent="0.2"/>
    <row r="417" s="5" customFormat="1" x14ac:dyDescent="0.2"/>
    <row r="418" s="5" customFormat="1" x14ac:dyDescent="0.2"/>
  </sheetData>
  <mergeCells count="1">
    <mergeCell ref="B31:G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54B9-8136-433D-AA9C-4E707D351329}">
  <dimension ref="B2:H15"/>
  <sheetViews>
    <sheetView showGridLines="0" zoomScaleNormal="100" workbookViewId="0">
      <selection activeCell="G9" sqref="G9"/>
    </sheetView>
  </sheetViews>
  <sheetFormatPr baseColWidth="10" defaultColWidth="10.81640625" defaultRowHeight="10" x14ac:dyDescent="0.2"/>
  <cols>
    <col min="1" max="1" width="2.1796875" style="5" customWidth="1"/>
    <col min="2" max="2" width="22" style="5" customWidth="1"/>
    <col min="3" max="3" width="13.54296875" style="5" customWidth="1"/>
    <col min="4" max="4" width="13.81640625" style="5" customWidth="1"/>
    <col min="5" max="5" width="13.7265625" style="5" customWidth="1"/>
    <col min="6" max="7" width="10.81640625" style="5"/>
    <col min="8" max="8" width="25" style="5" customWidth="1"/>
    <col min="9" max="16384" width="10.81640625" style="5"/>
  </cols>
  <sheetData>
    <row r="2" spans="2:8" ht="24.65" customHeight="1" x14ac:dyDescent="0.2">
      <c r="B2" s="127" t="s">
        <v>150</v>
      </c>
      <c r="C2" s="127"/>
      <c r="D2" s="127"/>
      <c r="E2" s="127"/>
      <c r="F2" s="127"/>
      <c r="G2" s="127"/>
      <c r="H2" s="127"/>
    </row>
    <row r="3" spans="2:8" ht="12" customHeight="1" x14ac:dyDescent="0.2">
      <c r="B3" s="55"/>
      <c r="C3" s="131" t="s">
        <v>177</v>
      </c>
      <c r="D3" s="131"/>
    </row>
    <row r="4" spans="2:8" ht="12" customHeight="1" x14ac:dyDescent="0.2">
      <c r="B4" s="56" t="s">
        <v>139</v>
      </c>
      <c r="C4" s="54" t="s">
        <v>29</v>
      </c>
      <c r="D4" s="54" t="s">
        <v>16</v>
      </c>
    </row>
    <row r="5" spans="2:8" ht="12" customHeight="1" x14ac:dyDescent="0.2">
      <c r="B5" s="17" t="s">
        <v>2</v>
      </c>
      <c r="C5" s="22">
        <v>0.68886344116805043</v>
      </c>
      <c r="D5" s="22">
        <v>0.94640709991411398</v>
      </c>
      <c r="F5" s="10"/>
    </row>
    <row r="6" spans="2:8" ht="12" customHeight="1" x14ac:dyDescent="0.2">
      <c r="B6" s="17" t="s">
        <v>49</v>
      </c>
      <c r="C6" s="22">
        <v>2.881954384960397E-2</v>
      </c>
      <c r="D6" s="22">
        <v>0</v>
      </c>
    </row>
    <row r="7" spans="2:8" ht="12" customHeight="1" x14ac:dyDescent="0.2">
      <c r="B7" s="17" t="s">
        <v>24</v>
      </c>
      <c r="C7" s="22">
        <v>0.16383242675827847</v>
      </c>
      <c r="D7" s="22">
        <v>0</v>
      </c>
    </row>
    <row r="8" spans="2:8" ht="12" customHeight="1" x14ac:dyDescent="0.2">
      <c r="B8" s="17" t="s">
        <v>3</v>
      </c>
      <c r="C8" s="22">
        <v>2.3437350892260712E-2</v>
      </c>
      <c r="D8" s="22">
        <v>0</v>
      </c>
    </row>
    <row r="9" spans="2:8" ht="12" customHeight="1" x14ac:dyDescent="0.2">
      <c r="B9" s="17" t="s">
        <v>5</v>
      </c>
      <c r="C9" s="22">
        <v>2.0765340204217959E-2</v>
      </c>
      <c r="D9" s="22">
        <v>0</v>
      </c>
    </row>
    <row r="10" spans="2:8" ht="12" customHeight="1" x14ac:dyDescent="0.2">
      <c r="B10" s="17" t="s">
        <v>4</v>
      </c>
      <c r="C10" s="22">
        <v>2.1414257085599769E-2</v>
      </c>
      <c r="D10" s="22">
        <v>0</v>
      </c>
    </row>
    <row r="11" spans="2:8" ht="12" customHeight="1" x14ac:dyDescent="0.2">
      <c r="B11" s="17" t="s">
        <v>31</v>
      </c>
      <c r="C11" s="22">
        <v>0</v>
      </c>
      <c r="D11" s="22">
        <v>3.3590991506823168E-3</v>
      </c>
    </row>
    <row r="12" spans="2:8" ht="12" customHeight="1" x14ac:dyDescent="0.2">
      <c r="B12" s="17" t="s">
        <v>32</v>
      </c>
      <c r="C12" s="22">
        <v>0</v>
      </c>
      <c r="D12" s="22">
        <v>6.7563698826223874E-3</v>
      </c>
    </row>
    <row r="13" spans="2:8" ht="12" customHeight="1" x14ac:dyDescent="0.2">
      <c r="B13" s="17" t="s">
        <v>17</v>
      </c>
      <c r="C13" s="22">
        <v>5.2867640041988739E-2</v>
      </c>
      <c r="D13" s="22">
        <v>4.3477431052581353E-2</v>
      </c>
    </row>
    <row r="14" spans="2:8" ht="3" customHeight="1" x14ac:dyDescent="0.2"/>
    <row r="15" spans="2:8" ht="180" customHeight="1" x14ac:dyDescent="0.2">
      <c r="B15" s="130" t="s">
        <v>237</v>
      </c>
      <c r="C15" s="130"/>
      <c r="D15" s="130"/>
      <c r="E15" s="130"/>
      <c r="F15" s="130"/>
    </row>
  </sheetData>
  <mergeCells count="3">
    <mergeCell ref="B2:H2"/>
    <mergeCell ref="B15:F15"/>
    <mergeCell ref="C3:D3"/>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showGridLines="0" zoomScale="110" zoomScaleNormal="110" workbookViewId="0">
      <selection activeCell="B2" sqref="B2:I2"/>
    </sheetView>
  </sheetViews>
  <sheetFormatPr baseColWidth="10" defaultColWidth="10.81640625" defaultRowHeight="10" x14ac:dyDescent="0.2"/>
  <cols>
    <col min="1" max="1" width="2.1796875" style="5" customWidth="1"/>
    <col min="2" max="2" width="22" style="5" customWidth="1"/>
    <col min="3" max="3" width="10.81640625" style="5"/>
    <col min="4" max="4" width="13.81640625" style="5" customWidth="1"/>
    <col min="5" max="5" width="13.7265625" style="5" customWidth="1"/>
    <col min="6" max="6" width="13" style="5" customWidth="1"/>
    <col min="7" max="16384" width="10.81640625" style="5"/>
  </cols>
  <sheetData>
    <row r="1" spans="2:9" ht="10" customHeight="1" x14ac:dyDescent="0.2"/>
    <row r="2" spans="2:9" ht="23.5" customHeight="1" x14ac:dyDescent="0.25">
      <c r="B2" s="132" t="s">
        <v>198</v>
      </c>
      <c r="C2" s="132"/>
      <c r="D2" s="132"/>
      <c r="E2" s="132"/>
      <c r="F2" s="132"/>
      <c r="G2" s="132"/>
      <c r="H2" s="132"/>
      <c r="I2" s="132"/>
    </row>
    <row r="4" spans="2:9" ht="30.75" customHeight="1" thickBot="1" x14ac:dyDescent="0.25">
      <c r="B4" s="85" t="s">
        <v>204</v>
      </c>
      <c r="C4" s="90" t="s">
        <v>2</v>
      </c>
      <c r="D4" s="105" t="s">
        <v>51</v>
      </c>
      <c r="E4" s="105" t="s">
        <v>52</v>
      </c>
      <c r="F4" s="83" t="s">
        <v>214</v>
      </c>
      <c r="G4" s="90" t="s">
        <v>17</v>
      </c>
    </row>
    <row r="5" spans="2:9" ht="12" customHeight="1" thickTop="1" x14ac:dyDescent="0.25">
      <c r="B5" s="84" t="s">
        <v>2</v>
      </c>
      <c r="C5" s="103">
        <v>0.69352854578821066</v>
      </c>
      <c r="D5" s="106">
        <v>0.52272727272727271</v>
      </c>
      <c r="E5" s="107">
        <v>0.39830508474576271</v>
      </c>
      <c r="F5" s="102">
        <v>0.69084342638226548</v>
      </c>
      <c r="G5" s="102">
        <v>0.64530289727831436</v>
      </c>
      <c r="H5" s="10"/>
    </row>
    <row r="6" spans="2:9" ht="12" customHeight="1" x14ac:dyDescent="0.25">
      <c r="B6" s="84" t="s">
        <v>49</v>
      </c>
      <c r="C6" s="104">
        <v>2.9120535624256358E-2</v>
      </c>
      <c r="D6" s="66">
        <v>1.7045454545454544E-2</v>
      </c>
      <c r="E6" s="86">
        <v>2.8248587570621469E-3</v>
      </c>
      <c r="F6" s="66">
        <v>2.8892391803180557E-2</v>
      </c>
      <c r="G6" s="66">
        <v>2.7216856892010536E-2</v>
      </c>
    </row>
    <row r="7" spans="2:9" ht="12" customHeight="1" x14ac:dyDescent="0.25">
      <c r="B7" s="84" t="s">
        <v>24</v>
      </c>
      <c r="C7" s="72">
        <v>0.16355093068747859</v>
      </c>
      <c r="D7" s="111">
        <v>0.102272727272727</v>
      </c>
      <c r="E7" s="86">
        <v>6.4971751412429377E-2</v>
      </c>
      <c r="F7" s="66">
        <v>0.16263942374842869</v>
      </c>
      <c r="G7" s="66">
        <v>0.1900790166812994</v>
      </c>
    </row>
    <row r="8" spans="2:9" ht="12" customHeight="1" thickBot="1" x14ac:dyDescent="0.3">
      <c r="B8" s="84" t="s">
        <v>3</v>
      </c>
      <c r="C8" s="75">
        <v>2.2606731603041118E-2</v>
      </c>
      <c r="D8" s="87">
        <v>2.2727272727272728E-2</v>
      </c>
      <c r="E8" s="88">
        <v>0.11864406779661017</v>
      </c>
      <c r="F8" s="66">
        <v>2.3285511902148972E-2</v>
      </c>
      <c r="G8" s="66">
        <v>2.6777875329236173E-2</v>
      </c>
    </row>
    <row r="9" spans="2:9" ht="12" customHeight="1" thickTop="1" x14ac:dyDescent="0.25">
      <c r="B9" s="84" t="s">
        <v>5</v>
      </c>
      <c r="C9" s="66">
        <v>1.9944743581987213E-2</v>
      </c>
      <c r="D9" s="72">
        <v>4.5454545454545456E-2</v>
      </c>
      <c r="E9" s="74">
        <v>4.519774011299435E-2</v>
      </c>
      <c r="F9" s="66">
        <v>2.0212702276672587E-2</v>
      </c>
      <c r="G9" s="66">
        <v>3.2923617208077259E-2</v>
      </c>
    </row>
    <row r="10" spans="2:9" ht="12" customHeight="1" thickBot="1" x14ac:dyDescent="0.3">
      <c r="B10" s="84" t="s">
        <v>4</v>
      </c>
      <c r="C10" s="66">
        <v>1.8875915058382237E-2</v>
      </c>
      <c r="D10" s="75">
        <v>0.16477272727272727</v>
      </c>
      <c r="E10" s="89">
        <v>0.30790960451977401</v>
      </c>
      <c r="F10" s="66">
        <v>2.1429854141309337E-2</v>
      </c>
      <c r="G10" s="66">
        <v>2.1071115013169446E-2</v>
      </c>
    </row>
    <row r="11" spans="2:9" ht="12" customHeight="1" thickTop="1" x14ac:dyDescent="0.25">
      <c r="B11" s="84" t="s">
        <v>17</v>
      </c>
      <c r="C11" s="66">
        <v>5.2372597656643878E-2</v>
      </c>
      <c r="D11" s="66">
        <v>0.125</v>
      </c>
      <c r="E11" s="66">
        <v>6.2146892655367235E-2</v>
      </c>
      <c r="F11" s="66">
        <v>5.2696689745994375E-2</v>
      </c>
      <c r="G11" s="66">
        <v>5.6628621597892892E-2</v>
      </c>
    </row>
    <row r="12" spans="2:9" x14ac:dyDescent="0.2">
      <c r="C12" s="64"/>
      <c r="D12" s="64"/>
      <c r="E12" s="64"/>
      <c r="F12" s="64"/>
    </row>
    <row r="13" spans="2:9" x14ac:dyDescent="0.2">
      <c r="B13" s="130" t="s">
        <v>233</v>
      </c>
      <c r="C13" s="133"/>
      <c r="D13" s="133"/>
      <c r="E13" s="133"/>
      <c r="F13" s="133"/>
      <c r="G13" s="133"/>
    </row>
    <row r="14" spans="2:9" ht="43" customHeight="1" x14ac:dyDescent="0.2">
      <c r="B14" s="133"/>
      <c r="C14" s="133"/>
      <c r="D14" s="133"/>
      <c r="E14" s="133"/>
      <c r="F14" s="133"/>
      <c r="G14" s="133"/>
    </row>
  </sheetData>
  <mergeCells count="2">
    <mergeCell ref="B2:I2"/>
    <mergeCell ref="B13:G14"/>
  </mergeCells>
  <conditionalFormatting sqref="C5:F11">
    <cfRule type="colorScale" priority="11">
      <colorScale>
        <cfvo type="min"/>
        <cfvo type="percentile" val="50"/>
        <cfvo type="max"/>
        <color theme="0"/>
        <color theme="4" tint="0.79998168889431442"/>
        <color theme="3"/>
      </colorScale>
    </cfRule>
    <cfRule type="colorScale" priority="12">
      <colorScale>
        <cfvo type="min"/>
        <cfvo type="percentile" val="50"/>
        <cfvo type="max"/>
        <color theme="4" tint="0.79998168889431442"/>
        <color theme="3" tint="0.39997558519241921"/>
        <color theme="3"/>
      </colorScale>
    </cfRule>
    <cfRule type="colorScale" priority="13">
      <colorScale>
        <cfvo type="min"/>
        <cfvo type="max"/>
        <color theme="8" tint="0.79998168889431442"/>
        <color theme="3"/>
      </colorScale>
    </cfRule>
    <cfRule type="colorScale" priority="14">
      <colorScale>
        <cfvo type="min"/>
        <cfvo type="percentile" val="50"/>
        <cfvo type="max"/>
        <color rgb="FFF8696B"/>
        <color rgb="FFFFEB84"/>
        <color rgb="FF63BE7B"/>
      </colorScale>
    </cfRule>
    <cfRule type="colorScale" priority="15">
      <colorScale>
        <cfvo type="min"/>
        <cfvo type="max"/>
        <color theme="8" tint="-0.249977111117893"/>
        <color theme="6" tint="0.39997558519241921"/>
      </colorScale>
    </cfRule>
  </conditionalFormatting>
  <conditionalFormatting sqref="G5:G11">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1036-87BA-45EE-84E4-5650997BAC74}">
  <dimension ref="B1:H31"/>
  <sheetViews>
    <sheetView showGridLines="0" workbookViewId="0">
      <selection activeCell="G4" sqref="G4"/>
    </sheetView>
  </sheetViews>
  <sheetFormatPr baseColWidth="10" defaultColWidth="10.81640625" defaultRowHeight="10" x14ac:dyDescent="0.2"/>
  <cols>
    <col min="1" max="1" width="2.1796875" style="5" customWidth="1"/>
    <col min="2" max="2" width="17.81640625" style="5" customWidth="1"/>
    <col min="3" max="3" width="18.81640625" style="5" customWidth="1"/>
    <col min="4" max="4" width="28.26953125" style="5" customWidth="1"/>
    <col min="5" max="16384" width="10.81640625" style="5"/>
  </cols>
  <sheetData>
    <row r="1" spans="2:8" ht="10" customHeight="1" x14ac:dyDescent="0.2"/>
    <row r="2" spans="2:8" ht="10.5" x14ac:dyDescent="0.25">
      <c r="B2" s="4" t="s">
        <v>182</v>
      </c>
    </row>
    <row r="4" spans="2:8" ht="38.15" customHeight="1" x14ac:dyDescent="0.2">
      <c r="B4" s="50" t="s">
        <v>184</v>
      </c>
      <c r="C4" s="58" t="s">
        <v>183</v>
      </c>
      <c r="D4" s="58" t="s">
        <v>195</v>
      </c>
    </row>
    <row r="5" spans="2:8" ht="12" customHeight="1" x14ac:dyDescent="0.2">
      <c r="B5" s="17" t="s">
        <v>187</v>
      </c>
      <c r="C5" s="22">
        <v>0.96879473232178648</v>
      </c>
      <c r="D5" s="108">
        <v>0.96879473232178648</v>
      </c>
    </row>
    <row r="6" spans="2:8" ht="12" customHeight="1" x14ac:dyDescent="0.2">
      <c r="B6" s="17" t="s">
        <v>188</v>
      </c>
      <c r="C6" s="22">
        <v>0.15140757705887997</v>
      </c>
      <c r="D6" s="108">
        <v>0.97340556513174104</v>
      </c>
    </row>
    <row r="7" spans="2:8" ht="12" customHeight="1" x14ac:dyDescent="0.2">
      <c r="B7" s="17" t="s">
        <v>192</v>
      </c>
      <c r="C7" s="22">
        <v>0.97272640519133513</v>
      </c>
      <c r="D7" s="108">
        <v>0.97272640519133513</v>
      </c>
    </row>
    <row r="8" spans="2:8" ht="12" customHeight="1" x14ac:dyDescent="0.2">
      <c r="B8" s="17" t="s">
        <v>193</v>
      </c>
      <c r="C8" s="22">
        <v>0.18677354709418903</v>
      </c>
      <c r="D8" s="108">
        <v>0.94173675144391533</v>
      </c>
    </row>
    <row r="9" spans="2:8" ht="12" customHeight="1" x14ac:dyDescent="0.2">
      <c r="B9" s="17" t="s">
        <v>194</v>
      </c>
      <c r="C9" s="22">
        <v>0.216012978337628</v>
      </c>
      <c r="D9" s="22">
        <v>0.79045495997568094</v>
      </c>
    </row>
    <row r="10" spans="2:8" ht="56.5" customHeight="1" x14ac:dyDescent="0.2">
      <c r="B10" s="117" t="s">
        <v>247</v>
      </c>
      <c r="C10" s="118"/>
      <c r="D10" s="118"/>
      <c r="E10" s="118"/>
      <c r="F10" s="118"/>
      <c r="G10" s="118"/>
      <c r="H10" s="118"/>
    </row>
    <row r="17" spans="3:5" ht="14.5" x14ac:dyDescent="0.35">
      <c r="C17"/>
      <c r="D17"/>
      <c r="E17"/>
    </row>
    <row r="18" spans="3:5" ht="14.5" x14ac:dyDescent="0.35">
      <c r="C18"/>
      <c r="D18"/>
      <c r="E18"/>
    </row>
    <row r="19" spans="3:5" ht="14.5" x14ac:dyDescent="0.35">
      <c r="C19"/>
      <c r="D19"/>
      <c r="E19"/>
    </row>
    <row r="20" spans="3:5" ht="14.5" x14ac:dyDescent="0.35">
      <c r="C20"/>
      <c r="D20"/>
      <c r="E20"/>
    </row>
    <row r="21" spans="3:5" ht="14.5" x14ac:dyDescent="0.35">
      <c r="C21"/>
      <c r="D21"/>
      <c r="E21"/>
    </row>
    <row r="22" spans="3:5" ht="14.5" x14ac:dyDescent="0.35">
      <c r="C22"/>
      <c r="D22"/>
      <c r="E22"/>
    </row>
    <row r="23" spans="3:5" ht="14.5" x14ac:dyDescent="0.35">
      <c r="C23"/>
      <c r="D23"/>
      <c r="E23"/>
    </row>
    <row r="24" spans="3:5" ht="14.5" x14ac:dyDescent="0.35">
      <c r="C24"/>
      <c r="D24"/>
      <c r="E24"/>
    </row>
    <row r="25" spans="3:5" ht="14.5" x14ac:dyDescent="0.35">
      <c r="C25"/>
      <c r="D25"/>
      <c r="E25"/>
    </row>
    <row r="26" spans="3:5" ht="14.5" x14ac:dyDescent="0.35">
      <c r="C26"/>
      <c r="D26"/>
      <c r="E26"/>
    </row>
    <row r="27" spans="3:5" ht="14.5" x14ac:dyDescent="0.35">
      <c r="C27"/>
      <c r="D27"/>
      <c r="E27"/>
    </row>
    <row r="28" spans="3:5" ht="14.5" x14ac:dyDescent="0.35">
      <c r="C28"/>
      <c r="D28"/>
      <c r="E28"/>
    </row>
    <row r="29" spans="3:5" ht="14.5" x14ac:dyDescent="0.35">
      <c r="C29"/>
      <c r="D29"/>
      <c r="E29"/>
    </row>
    <row r="30" spans="3:5" ht="14.5" x14ac:dyDescent="0.35">
      <c r="C30"/>
      <c r="D30"/>
      <c r="E30"/>
    </row>
    <row r="31" spans="3:5" ht="14.5" x14ac:dyDescent="0.35">
      <c r="C31"/>
      <c r="D31"/>
      <c r="E31"/>
    </row>
  </sheetData>
  <mergeCells count="1">
    <mergeCell ref="B10:H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70B8-5A84-4C53-BAD8-544509B18B60}">
  <dimension ref="B1:K18"/>
  <sheetViews>
    <sheetView showGridLines="0" zoomScaleNormal="100" workbookViewId="0">
      <selection activeCell="B2" sqref="B2:K2"/>
    </sheetView>
  </sheetViews>
  <sheetFormatPr baseColWidth="10" defaultColWidth="10.81640625" defaultRowHeight="10" x14ac:dyDescent="0.2"/>
  <cols>
    <col min="1" max="1" width="2.1796875" style="5" customWidth="1"/>
    <col min="2" max="2" width="22.7265625" style="5" customWidth="1"/>
    <col min="3" max="3" width="17.453125" style="5" customWidth="1"/>
    <col min="4" max="4" width="14.453125" style="5" customWidth="1"/>
    <col min="5" max="16384" width="10.81640625" style="5"/>
  </cols>
  <sheetData>
    <row r="1" spans="2:11" ht="5.15" customHeight="1" x14ac:dyDescent="0.2"/>
    <row r="2" spans="2:11" ht="29.5" customHeight="1" x14ac:dyDescent="0.2">
      <c r="B2" s="127" t="s">
        <v>151</v>
      </c>
      <c r="C2" s="127"/>
      <c r="D2" s="127"/>
      <c r="E2" s="127"/>
      <c r="F2" s="127"/>
      <c r="G2" s="127"/>
      <c r="H2" s="127"/>
      <c r="I2" s="127"/>
      <c r="J2" s="127"/>
      <c r="K2" s="127"/>
    </row>
    <row r="3" spans="2:11" ht="12" customHeight="1" x14ac:dyDescent="0.2">
      <c r="B3" s="52"/>
      <c r="C3" s="134" t="s">
        <v>177</v>
      </c>
      <c r="D3" s="134"/>
    </row>
    <row r="4" spans="2:11" ht="12" customHeight="1" x14ac:dyDescent="0.2">
      <c r="B4" s="53" t="s">
        <v>139</v>
      </c>
      <c r="C4" s="54" t="s">
        <v>29</v>
      </c>
      <c r="D4" s="54" t="s">
        <v>16</v>
      </c>
    </row>
    <row r="5" spans="2:11" ht="12" customHeight="1" x14ac:dyDescent="0.2">
      <c r="B5" s="17" t="s">
        <v>2</v>
      </c>
      <c r="C5" s="23">
        <v>0.7823305598528244</v>
      </c>
      <c r="D5" s="23">
        <v>0.83919387883095709</v>
      </c>
      <c r="E5" s="10"/>
    </row>
    <row r="6" spans="2:11" ht="12" customHeight="1" x14ac:dyDescent="0.2">
      <c r="B6" s="17" t="s">
        <v>30</v>
      </c>
      <c r="C6" s="23">
        <v>1.7978843500439019E-3</v>
      </c>
      <c r="D6" s="23">
        <v>3.7585908559683525E-8</v>
      </c>
      <c r="E6" s="10"/>
    </row>
    <row r="7" spans="2:11" ht="12" customHeight="1" x14ac:dyDescent="0.2">
      <c r="B7" s="17" t="s">
        <v>10</v>
      </c>
      <c r="C7" s="23">
        <v>8.7594597984697077E-3</v>
      </c>
      <c r="D7" s="23">
        <v>1.8312204286636508E-7</v>
      </c>
    </row>
    <row r="8" spans="2:11" ht="12" customHeight="1" x14ac:dyDescent="0.2">
      <c r="B8" s="17" t="s">
        <v>3</v>
      </c>
      <c r="C8" s="23">
        <v>7.4214993519254088E-3</v>
      </c>
      <c r="D8" s="23">
        <v>1.5515113417078666E-7</v>
      </c>
    </row>
    <row r="9" spans="2:11" ht="12" customHeight="1" x14ac:dyDescent="0.2">
      <c r="B9" s="17" t="s">
        <v>55</v>
      </c>
      <c r="C9" s="23">
        <v>5.477275578040724E-3</v>
      </c>
      <c r="D9" s="23">
        <v>1.1450590747252422E-7</v>
      </c>
    </row>
    <row r="10" spans="2:11" ht="12" customHeight="1" x14ac:dyDescent="0.2">
      <c r="B10" s="17" t="s">
        <v>54</v>
      </c>
      <c r="C10" s="23">
        <v>3.5581385625287454E-2</v>
      </c>
      <c r="D10" s="23">
        <v>7.4385135312303918E-7</v>
      </c>
    </row>
    <row r="11" spans="2:11" ht="12" customHeight="1" x14ac:dyDescent="0.2">
      <c r="B11" s="17" t="s">
        <v>58</v>
      </c>
      <c r="C11" s="23">
        <v>0.10622151607643099</v>
      </c>
      <c r="D11" s="22">
        <v>0.12027010076514613</v>
      </c>
    </row>
    <row r="12" spans="2:11" ht="12" customHeight="1" x14ac:dyDescent="0.2">
      <c r="B12" s="17" t="s">
        <v>59</v>
      </c>
      <c r="C12" s="23">
        <v>1.7602542124848432E-2</v>
      </c>
      <c r="D12" s="22">
        <v>1.2334322866580257E-2</v>
      </c>
    </row>
    <row r="13" spans="2:11" ht="12" customHeight="1" x14ac:dyDescent="0.2">
      <c r="B13" s="17" t="s">
        <v>25</v>
      </c>
      <c r="C13" s="23">
        <v>6.2716895931764019E-4</v>
      </c>
      <c r="D13" s="23">
        <v>3.7630137559058408E-4</v>
      </c>
    </row>
    <row r="14" spans="2:11" ht="12" customHeight="1" x14ac:dyDescent="0.2">
      <c r="B14" s="17" t="s">
        <v>17</v>
      </c>
      <c r="C14" s="23">
        <v>3.418070828281139E-2</v>
      </c>
      <c r="D14" s="23">
        <v>2.7825396161725968E-2</v>
      </c>
    </row>
    <row r="16" spans="2:11" ht="4" customHeight="1" x14ac:dyDescent="0.2"/>
    <row r="17" spans="2:10" x14ac:dyDescent="0.2">
      <c r="B17" s="130" t="s">
        <v>249</v>
      </c>
      <c r="C17" s="133"/>
      <c r="D17" s="133"/>
      <c r="E17" s="133"/>
      <c r="F17" s="133"/>
      <c r="G17" s="133"/>
      <c r="H17" s="133"/>
      <c r="I17" s="133"/>
      <c r="J17" s="133"/>
    </row>
    <row r="18" spans="2:10" ht="104.5" customHeight="1" x14ac:dyDescent="0.2">
      <c r="B18" s="133"/>
      <c r="C18" s="133"/>
      <c r="D18" s="133"/>
      <c r="E18" s="133"/>
      <c r="F18" s="133"/>
      <c r="G18" s="133"/>
      <c r="H18" s="133"/>
      <c r="I18" s="133"/>
      <c r="J18" s="133"/>
    </row>
  </sheetData>
  <mergeCells count="3">
    <mergeCell ref="B2:K2"/>
    <mergeCell ref="B17:J18"/>
    <mergeCell ref="C3:D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0"/>
  <sheetViews>
    <sheetView showGridLines="0" zoomScaleNormal="100" workbookViewId="0">
      <selection activeCell="B2" sqref="B2:J2"/>
    </sheetView>
  </sheetViews>
  <sheetFormatPr baseColWidth="10" defaultColWidth="10.81640625" defaultRowHeight="10" x14ac:dyDescent="0.2"/>
  <cols>
    <col min="1" max="1" width="2.1796875" style="5" customWidth="1"/>
    <col min="2" max="2" width="22" style="5" customWidth="1"/>
    <col min="3" max="3" width="10.81640625" style="5"/>
    <col min="4" max="4" width="13" style="5" customWidth="1"/>
    <col min="5" max="5" width="13.54296875" style="5" customWidth="1"/>
    <col min="6" max="6" width="10.81640625" style="5"/>
    <col min="7" max="7" width="12.7265625" style="5" customWidth="1"/>
    <col min="8" max="16384" width="10.81640625" style="5"/>
  </cols>
  <sheetData>
    <row r="1" spans="2:10" ht="9.5" customHeight="1" x14ac:dyDescent="0.2"/>
    <row r="2" spans="2:10" ht="22.5" customHeight="1" x14ac:dyDescent="0.2">
      <c r="B2" s="127" t="s">
        <v>200</v>
      </c>
      <c r="C2" s="127"/>
      <c r="D2" s="127"/>
      <c r="E2" s="127"/>
      <c r="F2" s="127"/>
      <c r="G2" s="127"/>
      <c r="H2" s="127"/>
      <c r="I2" s="127"/>
      <c r="J2" s="127"/>
    </row>
    <row r="4" spans="2:10" ht="30" customHeight="1" thickBot="1" x14ac:dyDescent="0.25">
      <c r="B4" s="85" t="s">
        <v>207</v>
      </c>
      <c r="C4" s="83" t="s">
        <v>2</v>
      </c>
      <c r="D4" s="83" t="s">
        <v>51</v>
      </c>
      <c r="E4" s="83" t="s">
        <v>52</v>
      </c>
      <c r="F4" s="83" t="s">
        <v>25</v>
      </c>
      <c r="G4" s="83" t="s">
        <v>215</v>
      </c>
      <c r="H4" s="83" t="s">
        <v>17</v>
      </c>
    </row>
    <row r="5" spans="2:10" ht="12" customHeight="1" thickTop="1" thickBot="1" x14ac:dyDescent="0.3">
      <c r="B5" s="84" t="s">
        <v>2</v>
      </c>
      <c r="C5" s="69">
        <v>0.88296547257236813</v>
      </c>
      <c r="D5" s="91">
        <v>0.16009038762384842</v>
      </c>
      <c r="E5" s="66">
        <v>5.5932203389830508E-2</v>
      </c>
      <c r="F5" s="66">
        <v>5.5555555555555552E-2</v>
      </c>
      <c r="G5" s="73">
        <v>0.78272369524546803</v>
      </c>
      <c r="H5" s="73">
        <v>0.76859504132231404</v>
      </c>
    </row>
    <row r="6" spans="2:10" ht="12" customHeight="1" thickTop="1" x14ac:dyDescent="0.25">
      <c r="B6" s="84" t="s">
        <v>30</v>
      </c>
      <c r="C6" s="67">
        <v>1.9929251158387722E-3</v>
      </c>
      <c r="D6" s="72">
        <v>1.0429341213280027E-3</v>
      </c>
      <c r="E6" s="66">
        <v>0</v>
      </c>
      <c r="F6" s="66">
        <v>0</v>
      </c>
      <c r="G6" s="66">
        <v>1.8493430531363569E-3</v>
      </c>
      <c r="H6" s="66">
        <v>0</v>
      </c>
    </row>
    <row r="7" spans="2:10" ht="12" customHeight="1" x14ac:dyDescent="0.25">
      <c r="B7" s="112" t="s">
        <v>10</v>
      </c>
      <c r="C7" s="67">
        <v>9.4663943002341686E-3</v>
      </c>
      <c r="D7" s="72">
        <v>4.8670258995306796E-3</v>
      </c>
      <c r="E7" s="66">
        <v>3.3898305084745762E-3</v>
      </c>
      <c r="F7" s="66">
        <v>0</v>
      </c>
      <c r="G7" s="66">
        <v>8.8166354858826308E-3</v>
      </c>
      <c r="H7" s="66">
        <v>6.7618332081141996E-3</v>
      </c>
    </row>
    <row r="8" spans="2:10" ht="12" customHeight="1" thickBot="1" x14ac:dyDescent="0.3">
      <c r="B8" s="112" t="s">
        <v>3</v>
      </c>
      <c r="C8" s="68">
        <v>7.498380748343381E-3</v>
      </c>
      <c r="D8" s="75">
        <v>4.1717364853120107E-3</v>
      </c>
      <c r="E8" s="76">
        <v>3.7288135593220341E-2</v>
      </c>
      <c r="F8" s="114">
        <v>0</v>
      </c>
      <c r="G8" s="66">
        <v>7.4618841795153004E-3</v>
      </c>
      <c r="H8" s="66">
        <v>6.0105184072126224E-3</v>
      </c>
    </row>
    <row r="9" spans="2:10" ht="12" customHeight="1" thickTop="1" thickBot="1" x14ac:dyDescent="0.3">
      <c r="B9" s="84" t="s">
        <v>56</v>
      </c>
      <c r="C9" s="74">
        <v>8.146081410990982E-3</v>
      </c>
      <c r="D9" s="73">
        <v>0.78550321571354076</v>
      </c>
      <c r="E9" s="86">
        <v>0.14237288135593221</v>
      </c>
      <c r="F9" s="91">
        <v>0.16666666666666666</v>
      </c>
      <c r="G9" s="66">
        <v>0.10607917768746103</v>
      </c>
      <c r="H9" s="66">
        <v>0.11119459053343352</v>
      </c>
    </row>
    <row r="10" spans="2:10" ht="12" customHeight="1" thickTop="1" thickBot="1" x14ac:dyDescent="0.3">
      <c r="B10" s="84" t="s">
        <v>57</v>
      </c>
      <c r="C10" s="74">
        <v>5.0321359174929003E-3</v>
      </c>
      <c r="D10" s="75">
        <v>2.9549800104293412E-2</v>
      </c>
      <c r="E10" s="77">
        <v>0.7406779661016949</v>
      </c>
      <c r="F10" s="66">
        <v>0</v>
      </c>
      <c r="G10" s="66">
        <v>1.7396727092875729E-2</v>
      </c>
      <c r="H10" s="66">
        <v>2.4793388429752067E-2</v>
      </c>
    </row>
    <row r="11" spans="2:10" ht="12" customHeight="1" thickTop="1" thickBot="1" x14ac:dyDescent="0.3">
      <c r="B11" s="84" t="s">
        <v>25</v>
      </c>
      <c r="C11" s="76">
        <v>4.9823127895969308E-5</v>
      </c>
      <c r="D11" s="66">
        <v>2.4335129497653398E-3</v>
      </c>
      <c r="E11" s="66">
        <v>0</v>
      </c>
      <c r="F11" s="78">
        <v>0.77777777777777779</v>
      </c>
      <c r="G11" s="66">
        <v>6.4511966969872908E-4</v>
      </c>
      <c r="H11" s="66">
        <v>0</v>
      </c>
    </row>
    <row r="12" spans="2:10" ht="12" customHeight="1" thickTop="1" x14ac:dyDescent="0.25">
      <c r="B12" s="112" t="s">
        <v>55</v>
      </c>
      <c r="C12" s="113">
        <v>6.0285984754122864E-3</v>
      </c>
      <c r="D12" s="66">
        <v>1.5644011819920041E-3</v>
      </c>
      <c r="E12" s="66">
        <v>1.6949152542372881E-3</v>
      </c>
      <c r="F12" s="66">
        <v>0</v>
      </c>
      <c r="G12" s="66">
        <v>5.4190052254693248E-3</v>
      </c>
      <c r="H12" s="66">
        <v>7.5131480090157776E-3</v>
      </c>
    </row>
    <row r="13" spans="2:10" ht="12" customHeight="1" thickBot="1" x14ac:dyDescent="0.3">
      <c r="B13" s="112" t="s">
        <v>54</v>
      </c>
      <c r="C13" s="68">
        <v>4.0556026107319017E-2</v>
      </c>
      <c r="D13" s="66">
        <v>2.9549800104293413E-3</v>
      </c>
      <c r="E13" s="66">
        <v>3.3898305084745762E-3</v>
      </c>
      <c r="F13" s="66">
        <v>0</v>
      </c>
      <c r="G13" s="66">
        <v>3.5417069866460225E-2</v>
      </c>
      <c r="H13" s="66">
        <v>4.1322314049586778E-2</v>
      </c>
    </row>
    <row r="14" spans="2:10" ht="12" customHeight="1" thickTop="1" x14ac:dyDescent="0.25">
      <c r="B14" s="84" t="s">
        <v>17</v>
      </c>
      <c r="C14" s="66">
        <v>3.8264162224104427E-2</v>
      </c>
      <c r="D14" s="66">
        <v>7.8220059099600205E-3</v>
      </c>
      <c r="E14" s="66">
        <v>1.5254237288135594E-2</v>
      </c>
      <c r="F14" s="66">
        <v>0</v>
      </c>
      <c r="G14" s="66">
        <v>3.4191342494032641E-2</v>
      </c>
      <c r="H14" s="66">
        <v>3.3809166040571E-2</v>
      </c>
    </row>
    <row r="16" spans="2:10" ht="61" customHeight="1" x14ac:dyDescent="0.2">
      <c r="B16" s="130" t="s">
        <v>248</v>
      </c>
      <c r="C16" s="133"/>
      <c r="D16" s="133"/>
      <c r="E16" s="133"/>
      <c r="F16" s="133"/>
      <c r="G16" s="133"/>
      <c r="H16" s="133"/>
      <c r="I16" s="133"/>
    </row>
    <row r="19" spans="3:4" x14ac:dyDescent="0.2">
      <c r="C19" s="116"/>
    </row>
    <row r="20" spans="3:4" x14ac:dyDescent="0.2">
      <c r="D20" s="115"/>
    </row>
  </sheetData>
  <mergeCells count="2">
    <mergeCell ref="B2:J2"/>
    <mergeCell ref="B16:I16"/>
  </mergeCells>
  <conditionalFormatting sqref="C5:G14">
    <cfRule type="colorScale" priority="11">
      <colorScale>
        <cfvo type="min"/>
        <cfvo type="percentile" val="50"/>
        <cfvo type="max"/>
        <color theme="0"/>
        <color theme="4" tint="0.79998168889431442"/>
        <color theme="3"/>
      </colorScale>
    </cfRule>
    <cfRule type="colorScale" priority="12">
      <colorScale>
        <cfvo type="min"/>
        <cfvo type="percentile" val="50"/>
        <cfvo type="max"/>
        <color theme="4" tint="0.79998168889431442"/>
        <color theme="3" tint="0.39997558519241921"/>
        <color theme="3"/>
      </colorScale>
    </cfRule>
    <cfRule type="colorScale" priority="13">
      <colorScale>
        <cfvo type="min"/>
        <cfvo type="max"/>
        <color theme="8" tint="0.79998168889431442"/>
        <color theme="3"/>
      </colorScale>
    </cfRule>
    <cfRule type="colorScale" priority="14">
      <colorScale>
        <cfvo type="min"/>
        <cfvo type="percentile" val="50"/>
        <cfvo type="max"/>
        <color rgb="FFF8696B"/>
        <color rgb="FFFFEB84"/>
        <color rgb="FF63BE7B"/>
      </colorScale>
    </cfRule>
    <cfRule type="colorScale" priority="15">
      <colorScale>
        <cfvo type="min"/>
        <cfvo type="max"/>
        <color theme="8" tint="-0.249977111117893"/>
        <color theme="6" tint="0.39997558519241921"/>
      </colorScale>
    </cfRule>
  </conditionalFormatting>
  <conditionalFormatting sqref="H5:H14">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46AB-3C46-497C-8C72-AD1F7D8815B2}">
  <dimension ref="B1:E28"/>
  <sheetViews>
    <sheetView showGridLines="0" topLeftCell="A4" workbookViewId="0">
      <selection activeCell="F14" sqref="F14"/>
    </sheetView>
  </sheetViews>
  <sheetFormatPr baseColWidth="10" defaultColWidth="10.81640625" defaultRowHeight="10" x14ac:dyDescent="0.2"/>
  <cols>
    <col min="1" max="1" width="2.1796875" style="2" customWidth="1"/>
    <col min="2" max="2" width="22.81640625" style="2" customWidth="1"/>
    <col min="3" max="3" width="11.81640625" style="2" customWidth="1"/>
    <col min="4" max="4" width="15.7265625" style="2" customWidth="1"/>
    <col min="5" max="5" width="10.81640625" style="2"/>
    <col min="6" max="6" width="11.81640625" style="2" bestFit="1" customWidth="1"/>
    <col min="7" max="16384" width="10.81640625" style="2"/>
  </cols>
  <sheetData>
    <row r="1" spans="2:4" ht="5.15" customHeight="1" x14ac:dyDescent="0.2"/>
    <row r="2" spans="2:4" ht="5.15" customHeight="1" x14ac:dyDescent="0.2"/>
    <row r="3" spans="2:4" ht="10.5" x14ac:dyDescent="0.25">
      <c r="B3" s="4" t="s">
        <v>250</v>
      </c>
    </row>
    <row r="4" spans="2:4" ht="5.5" customHeight="1" x14ac:dyDescent="0.25">
      <c r="B4" s="4"/>
    </row>
    <row r="5" spans="2:4" ht="36.65" customHeight="1" x14ac:dyDescent="0.2">
      <c r="B5" s="14" t="s">
        <v>251</v>
      </c>
      <c r="C5" s="48" t="s">
        <v>175</v>
      </c>
      <c r="D5" s="48" t="s">
        <v>178</v>
      </c>
    </row>
    <row r="6" spans="2:4" ht="12" customHeight="1" x14ac:dyDescent="0.2">
      <c r="B6" s="18">
        <v>-10</v>
      </c>
      <c r="C6" s="59">
        <v>139</v>
      </c>
      <c r="D6" s="20">
        <v>2.6529248974138755E-3</v>
      </c>
    </row>
    <row r="7" spans="2:4" ht="12" customHeight="1" x14ac:dyDescent="0.2">
      <c r="B7" s="18">
        <v>-9</v>
      </c>
      <c r="C7" s="59">
        <v>123</v>
      </c>
      <c r="D7" s="20">
        <v>2.3475522473518466E-3</v>
      </c>
    </row>
    <row r="8" spans="2:4" ht="12" customHeight="1" x14ac:dyDescent="0.2">
      <c r="B8" s="18">
        <v>-8</v>
      </c>
      <c r="C8" s="59">
        <v>153</v>
      </c>
      <c r="D8" s="20">
        <v>2.9201259662181506E-3</v>
      </c>
    </row>
    <row r="9" spans="2:4" ht="12" customHeight="1" x14ac:dyDescent="0.2">
      <c r="B9" s="18">
        <v>-7</v>
      </c>
      <c r="C9" s="59">
        <v>214</v>
      </c>
      <c r="D9" s="20">
        <v>4.0843591945796355E-3</v>
      </c>
    </row>
    <row r="10" spans="2:4" ht="12" customHeight="1" x14ac:dyDescent="0.2">
      <c r="B10" s="18">
        <v>-6</v>
      </c>
      <c r="C10" s="59">
        <v>285</v>
      </c>
      <c r="D10" s="20">
        <v>5.4394503292298883E-3</v>
      </c>
    </row>
    <row r="11" spans="2:4" ht="12" customHeight="1" x14ac:dyDescent="0.2">
      <c r="B11" s="18">
        <v>-5</v>
      </c>
      <c r="C11" s="59">
        <v>427</v>
      </c>
      <c r="D11" s="20">
        <v>8.1496325985303941E-3</v>
      </c>
    </row>
    <row r="12" spans="2:4" ht="12" customHeight="1" x14ac:dyDescent="0.2">
      <c r="B12" s="18">
        <v>-4</v>
      </c>
      <c r="C12" s="59">
        <v>607</v>
      </c>
      <c r="D12" s="20">
        <v>1.1585074911728218E-2</v>
      </c>
    </row>
    <row r="13" spans="2:4" ht="12" customHeight="1" x14ac:dyDescent="0.2">
      <c r="B13" s="18">
        <v>-3</v>
      </c>
      <c r="C13" s="59">
        <v>1041</v>
      </c>
      <c r="D13" s="20">
        <v>1.9868308044660749E-2</v>
      </c>
    </row>
    <row r="14" spans="2:4" ht="12" customHeight="1" x14ac:dyDescent="0.2">
      <c r="B14" s="18">
        <v>-2</v>
      </c>
      <c r="C14" s="59">
        <v>1771</v>
      </c>
      <c r="D14" s="20">
        <v>3.3800935203740813E-2</v>
      </c>
    </row>
    <row r="15" spans="2:4" ht="12" customHeight="1" x14ac:dyDescent="0.2">
      <c r="B15" s="18">
        <v>-1</v>
      </c>
      <c r="C15" s="59">
        <v>3788</v>
      </c>
      <c r="D15" s="20">
        <v>7.2296974902185326E-2</v>
      </c>
    </row>
    <row r="16" spans="2:4" ht="12" customHeight="1" x14ac:dyDescent="0.2">
      <c r="B16" s="18">
        <v>0</v>
      </c>
      <c r="C16" s="59">
        <v>33640</v>
      </c>
      <c r="D16" s="20">
        <v>0.64204599675541563</v>
      </c>
    </row>
    <row r="17" spans="2:5" ht="12" customHeight="1" x14ac:dyDescent="0.2">
      <c r="B17" s="18">
        <v>1</v>
      </c>
      <c r="C17" s="59">
        <v>3601</v>
      </c>
      <c r="D17" s="20">
        <v>6.8727932054585356E-2</v>
      </c>
    </row>
    <row r="18" spans="2:5" ht="12" customHeight="1" x14ac:dyDescent="0.2">
      <c r="B18" s="18">
        <v>2</v>
      </c>
      <c r="C18" s="59">
        <v>2136</v>
      </c>
      <c r="D18" s="20">
        <v>4.0767248783280849E-2</v>
      </c>
    </row>
    <row r="19" spans="2:5" ht="12" customHeight="1" x14ac:dyDescent="0.2">
      <c r="B19" s="18">
        <v>3</v>
      </c>
      <c r="C19" s="59">
        <v>1216</v>
      </c>
      <c r="D19" s="20">
        <v>2.320832140471419E-2</v>
      </c>
    </row>
    <row r="20" spans="2:5" ht="12" customHeight="1" x14ac:dyDescent="0.2">
      <c r="B20" s="18">
        <v>4</v>
      </c>
      <c r="C20" s="59">
        <v>746</v>
      </c>
      <c r="D20" s="20">
        <v>1.4237999809142093E-2</v>
      </c>
    </row>
    <row r="21" spans="2:5" ht="12" customHeight="1" x14ac:dyDescent="0.2">
      <c r="B21" s="18">
        <v>5</v>
      </c>
      <c r="C21" s="59">
        <v>507</v>
      </c>
      <c r="D21" s="20">
        <v>9.676495848840538E-3</v>
      </c>
    </row>
    <row r="22" spans="2:5" ht="12" customHeight="1" x14ac:dyDescent="0.2">
      <c r="B22" s="18">
        <v>6</v>
      </c>
      <c r="C22" s="59">
        <v>331</v>
      </c>
      <c r="D22" s="20">
        <v>6.3173966981582216E-3</v>
      </c>
    </row>
    <row r="23" spans="2:5" ht="12" customHeight="1" x14ac:dyDescent="0.2">
      <c r="B23" s="18">
        <v>7</v>
      </c>
      <c r="C23" s="59">
        <v>220</v>
      </c>
      <c r="D23" s="20">
        <v>4.1988739383528959E-3</v>
      </c>
    </row>
    <row r="24" spans="2:5" ht="12" customHeight="1" x14ac:dyDescent="0.2">
      <c r="B24" s="18">
        <v>8</v>
      </c>
      <c r="C24" s="59">
        <v>176</v>
      </c>
      <c r="D24" s="20">
        <v>3.3590991506823168E-3</v>
      </c>
    </row>
    <row r="25" spans="2:5" ht="12" customHeight="1" x14ac:dyDescent="0.2">
      <c r="B25" s="18">
        <v>9</v>
      </c>
      <c r="C25" s="59">
        <v>138</v>
      </c>
      <c r="D25" s="20">
        <v>2.6338391067849986E-3</v>
      </c>
    </row>
    <row r="26" spans="2:5" ht="12" customHeight="1" x14ac:dyDescent="0.2">
      <c r="B26" s="18">
        <v>10</v>
      </c>
      <c r="C26" s="59">
        <v>151</v>
      </c>
      <c r="D26" s="20">
        <v>2.8819543849603968E-3</v>
      </c>
    </row>
    <row r="28" spans="2:5" ht="53.5" customHeight="1" x14ac:dyDescent="0.2">
      <c r="B28" s="124" t="s">
        <v>252</v>
      </c>
      <c r="C28" s="125"/>
      <c r="D28" s="125"/>
      <c r="E28" s="125"/>
    </row>
  </sheetData>
  <mergeCells count="1">
    <mergeCell ref="B28:E2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8D09-3E75-4CB8-8E78-25BC05502180}">
  <dimension ref="B1:K49"/>
  <sheetViews>
    <sheetView showGridLines="0" workbookViewId="0">
      <selection activeCell="B2" sqref="B2:K2"/>
    </sheetView>
  </sheetViews>
  <sheetFormatPr baseColWidth="10" defaultColWidth="10.81640625" defaultRowHeight="10" x14ac:dyDescent="0.2"/>
  <cols>
    <col min="1" max="1" width="2.1796875" style="2" customWidth="1"/>
    <col min="2" max="2" width="15.26953125" style="2" customWidth="1"/>
    <col min="3" max="3" width="11.7265625" style="2" customWidth="1"/>
    <col min="4" max="4" width="15.26953125" style="3" customWidth="1"/>
    <col min="5" max="5" width="18.26953125" style="3" customWidth="1"/>
    <col min="6" max="16384" width="10.81640625" style="2"/>
  </cols>
  <sheetData>
    <row r="1" spans="2:11" ht="5.15" customHeight="1" x14ac:dyDescent="0.2"/>
    <row r="2" spans="2:11" ht="20.5" customHeight="1" x14ac:dyDescent="0.2">
      <c r="B2" s="135" t="s">
        <v>135</v>
      </c>
      <c r="C2" s="135"/>
      <c r="D2" s="135"/>
      <c r="E2" s="135"/>
      <c r="F2" s="135"/>
      <c r="G2" s="135"/>
      <c r="H2" s="135"/>
      <c r="I2" s="135"/>
      <c r="J2" s="135"/>
      <c r="K2" s="135"/>
    </row>
    <row r="3" spans="2:11" ht="7.5" customHeight="1" x14ac:dyDescent="0.2">
      <c r="B3" s="24"/>
      <c r="C3" s="24"/>
      <c r="D3" s="25"/>
      <c r="E3" s="25"/>
    </row>
    <row r="4" spans="2:11" ht="21" x14ac:dyDescent="0.2">
      <c r="B4" s="13" t="s">
        <v>154</v>
      </c>
      <c r="C4" s="13" t="s">
        <v>155</v>
      </c>
      <c r="D4" s="13" t="s">
        <v>16</v>
      </c>
      <c r="E4" s="13" t="s">
        <v>29</v>
      </c>
    </row>
    <row r="5" spans="2:11" ht="12" customHeight="1" x14ac:dyDescent="0.2">
      <c r="B5" s="12" t="s">
        <v>62</v>
      </c>
      <c r="C5" s="18" t="str">
        <f t="shared" ref="C5:C45" si="0">MID(B5,9,13)</f>
        <v>13-08</v>
      </c>
      <c r="D5" s="12">
        <v>82</v>
      </c>
      <c r="E5" s="12">
        <v>100</v>
      </c>
    </row>
    <row r="6" spans="2:11" ht="12" customHeight="1" x14ac:dyDescent="0.2">
      <c r="B6" s="12" t="s">
        <v>63</v>
      </c>
      <c r="C6" s="18" t="str">
        <f t="shared" si="0"/>
        <v>13-09</v>
      </c>
      <c r="D6" s="12">
        <v>550</v>
      </c>
      <c r="E6" s="12">
        <v>655</v>
      </c>
    </row>
    <row r="7" spans="2:11" ht="12" customHeight="1" x14ac:dyDescent="0.2">
      <c r="B7" s="12" t="s">
        <v>64</v>
      </c>
      <c r="C7" s="18" t="str">
        <f t="shared" si="0"/>
        <v>13-10</v>
      </c>
      <c r="D7" s="12">
        <v>1327</v>
      </c>
      <c r="E7" s="12">
        <v>1452</v>
      </c>
    </row>
    <row r="8" spans="2:11" ht="12" customHeight="1" x14ac:dyDescent="0.2">
      <c r="B8" s="12" t="s">
        <v>65</v>
      </c>
      <c r="C8" s="18" t="str">
        <f t="shared" si="0"/>
        <v>13-11</v>
      </c>
      <c r="D8" s="12">
        <v>1828</v>
      </c>
      <c r="E8" s="12">
        <v>1931</v>
      </c>
    </row>
    <row r="9" spans="2:11" ht="12" customHeight="1" x14ac:dyDescent="0.2">
      <c r="B9" s="12" t="s">
        <v>66</v>
      </c>
      <c r="C9" s="18" t="str">
        <f t="shared" si="0"/>
        <v>13-12</v>
      </c>
      <c r="D9" s="12">
        <v>1978</v>
      </c>
      <c r="E9" s="12">
        <v>2045</v>
      </c>
    </row>
    <row r="10" spans="2:11" ht="12" customHeight="1" x14ac:dyDescent="0.2">
      <c r="B10" s="12" t="s">
        <v>67</v>
      </c>
      <c r="C10" s="18" t="str">
        <f t="shared" si="0"/>
        <v>13-13</v>
      </c>
      <c r="D10" s="12">
        <v>1800</v>
      </c>
      <c r="E10" s="12">
        <v>1925</v>
      </c>
    </row>
    <row r="11" spans="2:11" ht="12" customHeight="1" x14ac:dyDescent="0.2">
      <c r="B11" s="12" t="s">
        <v>68</v>
      </c>
      <c r="C11" s="18" t="str">
        <f t="shared" si="0"/>
        <v>13-14</v>
      </c>
      <c r="D11" s="12">
        <v>2025</v>
      </c>
      <c r="E11" s="12">
        <v>2063</v>
      </c>
    </row>
    <row r="12" spans="2:11" ht="12" customHeight="1" x14ac:dyDescent="0.2">
      <c r="B12" s="12" t="s">
        <v>69</v>
      </c>
      <c r="C12" s="18" t="str">
        <f t="shared" si="0"/>
        <v>13-15</v>
      </c>
      <c r="D12" s="12">
        <v>2567</v>
      </c>
      <c r="E12" s="12">
        <v>2631</v>
      </c>
    </row>
    <row r="13" spans="2:11" ht="12" customHeight="1" x14ac:dyDescent="0.2">
      <c r="B13" s="12" t="s">
        <v>70</v>
      </c>
      <c r="C13" s="18" t="str">
        <f t="shared" si="0"/>
        <v>13-16</v>
      </c>
      <c r="D13" s="12">
        <v>2806</v>
      </c>
      <c r="E13" s="12">
        <v>2913</v>
      </c>
    </row>
    <row r="14" spans="2:11" ht="12" customHeight="1" x14ac:dyDescent="0.2">
      <c r="B14" s="12" t="s">
        <v>71</v>
      </c>
      <c r="C14" s="18" t="str">
        <f t="shared" si="0"/>
        <v>13-17</v>
      </c>
      <c r="D14" s="12">
        <v>2926</v>
      </c>
      <c r="E14" s="12">
        <v>2970</v>
      </c>
    </row>
    <row r="15" spans="2:11" ht="12" customHeight="1" x14ac:dyDescent="0.2">
      <c r="B15" s="12" t="s">
        <v>72</v>
      </c>
      <c r="C15" s="18" t="str">
        <f t="shared" si="0"/>
        <v>13-18</v>
      </c>
      <c r="D15" s="12">
        <v>3031</v>
      </c>
      <c r="E15" s="12">
        <v>3019</v>
      </c>
    </row>
    <row r="16" spans="2:11" ht="12" customHeight="1" x14ac:dyDescent="0.2">
      <c r="B16" s="12" t="s">
        <v>73</v>
      </c>
      <c r="C16" s="18" t="str">
        <f t="shared" si="0"/>
        <v>13-19</v>
      </c>
      <c r="D16" s="12">
        <v>2785</v>
      </c>
      <c r="E16" s="12">
        <v>2868</v>
      </c>
    </row>
    <row r="17" spans="2:5" ht="12" customHeight="1" x14ac:dyDescent="0.2">
      <c r="B17" s="12" t="s">
        <v>74</v>
      </c>
      <c r="C17" s="18" t="str">
        <f t="shared" si="0"/>
        <v>13-20</v>
      </c>
      <c r="D17" s="12">
        <v>2666</v>
      </c>
      <c r="E17" s="12">
        <v>2708</v>
      </c>
    </row>
    <row r="18" spans="2:5" ht="12" customHeight="1" x14ac:dyDescent="0.2">
      <c r="B18" s="12" t="s">
        <v>75</v>
      </c>
      <c r="C18" s="18" t="str">
        <f t="shared" si="0"/>
        <v>13-21</v>
      </c>
      <c r="D18" s="12">
        <v>2567</v>
      </c>
      <c r="E18" s="12">
        <v>2653</v>
      </c>
    </row>
    <row r="19" spans="2:5" ht="12" customHeight="1" x14ac:dyDescent="0.2">
      <c r="B19" s="12" t="s">
        <v>76</v>
      </c>
      <c r="C19" s="18" t="str">
        <f t="shared" si="0"/>
        <v>13-22</v>
      </c>
      <c r="D19" s="12">
        <v>2591</v>
      </c>
      <c r="E19" s="12">
        <v>2558</v>
      </c>
    </row>
    <row r="20" spans="2:5" ht="12" customHeight="1" x14ac:dyDescent="0.2">
      <c r="B20" s="12" t="s">
        <v>77</v>
      </c>
      <c r="C20" s="18" t="str">
        <f t="shared" si="0"/>
        <v>13-23</v>
      </c>
      <c r="D20" s="12">
        <v>2972</v>
      </c>
      <c r="E20" s="12">
        <v>2638</v>
      </c>
    </row>
    <row r="21" spans="2:5" ht="12" customHeight="1" x14ac:dyDescent="0.2">
      <c r="B21" s="12" t="s">
        <v>78</v>
      </c>
      <c r="C21" s="18" t="str">
        <f t="shared" si="0"/>
        <v>14-00</v>
      </c>
      <c r="D21" s="12">
        <v>1993</v>
      </c>
      <c r="E21" s="12">
        <v>1982</v>
      </c>
    </row>
    <row r="22" spans="2:5" ht="12" customHeight="1" x14ac:dyDescent="0.2">
      <c r="B22" s="12" t="s">
        <v>79</v>
      </c>
      <c r="C22" s="18" t="str">
        <f t="shared" si="0"/>
        <v>14-01</v>
      </c>
      <c r="D22" s="12">
        <v>1784</v>
      </c>
      <c r="E22" s="12">
        <v>1688</v>
      </c>
    </row>
    <row r="23" spans="2:5" ht="12" customHeight="1" x14ac:dyDescent="0.2">
      <c r="B23" s="12" t="s">
        <v>80</v>
      </c>
      <c r="C23" s="18" t="str">
        <f t="shared" si="0"/>
        <v>14-02</v>
      </c>
      <c r="D23" s="12">
        <v>1379</v>
      </c>
      <c r="E23" s="12">
        <v>1335</v>
      </c>
    </row>
    <row r="24" spans="2:5" ht="12" customHeight="1" x14ac:dyDescent="0.2">
      <c r="B24" s="12" t="s">
        <v>81</v>
      </c>
      <c r="C24" s="18" t="str">
        <f t="shared" si="0"/>
        <v>14-03</v>
      </c>
      <c r="D24" s="12">
        <v>1102</v>
      </c>
      <c r="E24" s="12">
        <v>1057</v>
      </c>
    </row>
    <row r="25" spans="2:5" ht="12" customHeight="1" x14ac:dyDescent="0.2">
      <c r="B25" s="12" t="s">
        <v>82</v>
      </c>
      <c r="C25" s="18" t="str">
        <f t="shared" si="0"/>
        <v>14-04</v>
      </c>
      <c r="D25" s="12">
        <v>846</v>
      </c>
      <c r="E25" s="12">
        <v>771</v>
      </c>
    </row>
    <row r="26" spans="2:5" ht="12" customHeight="1" x14ac:dyDescent="0.2">
      <c r="B26" s="12" t="s">
        <v>83</v>
      </c>
      <c r="C26" s="18" t="str">
        <f t="shared" si="0"/>
        <v>14-05</v>
      </c>
      <c r="D26" s="12">
        <v>541</v>
      </c>
      <c r="E26" s="12">
        <v>528</v>
      </c>
    </row>
    <row r="27" spans="2:5" ht="12" customHeight="1" x14ac:dyDescent="0.2">
      <c r="B27" s="12" t="s">
        <v>84</v>
      </c>
      <c r="C27" s="18" t="str">
        <f t="shared" si="0"/>
        <v>14-06</v>
      </c>
      <c r="D27" s="12">
        <v>422</v>
      </c>
      <c r="E27" s="12">
        <v>368</v>
      </c>
    </row>
    <row r="28" spans="2:5" ht="12" customHeight="1" x14ac:dyDescent="0.2">
      <c r="B28" s="12" t="s">
        <v>85</v>
      </c>
      <c r="C28" s="18" t="str">
        <f t="shared" si="0"/>
        <v>14-07</v>
      </c>
      <c r="D28" s="12">
        <v>481</v>
      </c>
      <c r="E28" s="12">
        <v>422</v>
      </c>
    </row>
    <row r="29" spans="2:5" ht="12" customHeight="1" x14ac:dyDescent="0.2">
      <c r="B29" s="12" t="s">
        <v>86</v>
      </c>
      <c r="C29" s="18" t="str">
        <f t="shared" si="0"/>
        <v>14-08</v>
      </c>
      <c r="D29" s="12">
        <v>520</v>
      </c>
      <c r="E29" s="12">
        <v>434</v>
      </c>
    </row>
    <row r="30" spans="2:5" ht="12" customHeight="1" x14ac:dyDescent="0.2">
      <c r="B30" s="12" t="s">
        <v>87</v>
      </c>
      <c r="C30" s="18" t="str">
        <f t="shared" si="0"/>
        <v>14-09</v>
      </c>
      <c r="D30" s="12">
        <v>509</v>
      </c>
      <c r="E30" s="12">
        <v>430</v>
      </c>
    </row>
    <row r="31" spans="2:5" ht="12" customHeight="1" x14ac:dyDescent="0.2">
      <c r="B31" s="12" t="s">
        <v>88</v>
      </c>
      <c r="C31" s="18" t="str">
        <f t="shared" si="0"/>
        <v>14-10</v>
      </c>
      <c r="D31" s="12">
        <v>456</v>
      </c>
      <c r="E31" s="12">
        <v>446</v>
      </c>
    </row>
    <row r="32" spans="2:5" ht="12" customHeight="1" x14ac:dyDescent="0.2">
      <c r="B32" s="12" t="s">
        <v>89</v>
      </c>
      <c r="C32" s="18" t="str">
        <f t="shared" si="0"/>
        <v>14-11</v>
      </c>
      <c r="D32" s="12">
        <v>389</v>
      </c>
      <c r="E32" s="12">
        <v>370</v>
      </c>
    </row>
    <row r="33" spans="2:5" ht="12" customHeight="1" x14ac:dyDescent="0.2">
      <c r="B33" s="12" t="s">
        <v>90</v>
      </c>
      <c r="C33" s="18" t="str">
        <f t="shared" si="0"/>
        <v>14-12</v>
      </c>
      <c r="D33" s="12">
        <v>276</v>
      </c>
      <c r="E33" s="12">
        <v>251</v>
      </c>
    </row>
    <row r="34" spans="2:5" ht="12" customHeight="1" x14ac:dyDescent="0.2">
      <c r="B34" s="12" t="s">
        <v>91</v>
      </c>
      <c r="C34" s="18" t="str">
        <f t="shared" si="0"/>
        <v>14-13</v>
      </c>
      <c r="D34" s="12">
        <v>215</v>
      </c>
      <c r="E34" s="12">
        <v>215</v>
      </c>
    </row>
    <row r="35" spans="2:5" ht="12" customHeight="1" x14ac:dyDescent="0.2">
      <c r="B35" s="12" t="s">
        <v>92</v>
      </c>
      <c r="C35" s="18" t="str">
        <f t="shared" si="0"/>
        <v>14-14</v>
      </c>
      <c r="D35" s="12">
        <v>215</v>
      </c>
      <c r="E35" s="12">
        <v>214</v>
      </c>
    </row>
    <row r="36" spans="2:5" ht="12" customHeight="1" x14ac:dyDescent="0.2">
      <c r="B36" s="12" t="s">
        <v>93</v>
      </c>
      <c r="C36" s="18" t="str">
        <f t="shared" si="0"/>
        <v>14-15</v>
      </c>
      <c r="D36" s="12">
        <v>199</v>
      </c>
      <c r="E36" s="12">
        <v>197</v>
      </c>
    </row>
    <row r="37" spans="2:5" ht="12" customHeight="1" x14ac:dyDescent="0.2">
      <c r="B37" s="12" t="s">
        <v>94</v>
      </c>
      <c r="C37" s="18" t="str">
        <f t="shared" si="0"/>
        <v>14-16</v>
      </c>
      <c r="D37" s="12">
        <v>178</v>
      </c>
      <c r="E37" s="12">
        <v>159</v>
      </c>
    </row>
    <row r="38" spans="2:5" ht="12" customHeight="1" x14ac:dyDescent="0.2">
      <c r="B38" s="12" t="s">
        <v>95</v>
      </c>
      <c r="C38" s="18" t="str">
        <f t="shared" si="0"/>
        <v>14-17</v>
      </c>
      <c r="D38" s="12">
        <v>128</v>
      </c>
      <c r="E38" s="12">
        <v>133</v>
      </c>
    </row>
    <row r="39" spans="2:5" ht="12" customHeight="1" x14ac:dyDescent="0.2">
      <c r="B39" s="12" t="s">
        <v>96</v>
      </c>
      <c r="C39" s="18" t="str">
        <f t="shared" si="0"/>
        <v>14-18</v>
      </c>
      <c r="D39" s="12">
        <v>82</v>
      </c>
      <c r="E39" s="12">
        <v>61</v>
      </c>
    </row>
    <row r="40" spans="2:5" ht="12" customHeight="1" x14ac:dyDescent="0.2">
      <c r="B40" s="12" t="s">
        <v>97</v>
      </c>
      <c r="C40" s="18" t="str">
        <f t="shared" si="0"/>
        <v>14-19</v>
      </c>
      <c r="D40" s="12">
        <v>42</v>
      </c>
      <c r="E40" s="12">
        <v>41</v>
      </c>
    </row>
    <row r="41" spans="2:5" ht="12" customHeight="1" x14ac:dyDescent="0.2">
      <c r="B41" s="12" t="s">
        <v>98</v>
      </c>
      <c r="C41" s="18" t="str">
        <f t="shared" si="0"/>
        <v>14-20</v>
      </c>
      <c r="D41" s="12">
        <v>36</v>
      </c>
      <c r="E41" s="12">
        <v>26</v>
      </c>
    </row>
    <row r="42" spans="2:5" ht="12" customHeight="1" x14ac:dyDescent="0.2">
      <c r="B42" s="12" t="s">
        <v>99</v>
      </c>
      <c r="C42" s="18" t="str">
        <f t="shared" si="0"/>
        <v>14-21</v>
      </c>
      <c r="D42" s="12">
        <v>23</v>
      </c>
      <c r="E42" s="12">
        <v>15</v>
      </c>
    </row>
    <row r="43" spans="2:5" ht="12" customHeight="1" x14ac:dyDescent="0.2">
      <c r="B43" s="12" t="s">
        <v>100</v>
      </c>
      <c r="C43" s="18" t="str">
        <f t="shared" si="0"/>
        <v>14-22</v>
      </c>
      <c r="D43" s="12">
        <v>16</v>
      </c>
      <c r="E43" s="12">
        <v>27</v>
      </c>
    </row>
    <row r="44" spans="2:5" ht="12" customHeight="1" x14ac:dyDescent="0.2">
      <c r="B44" s="12" t="s">
        <v>101</v>
      </c>
      <c r="C44" s="18" t="str">
        <f t="shared" si="0"/>
        <v>14-23</v>
      </c>
      <c r="D44" s="12">
        <v>38</v>
      </c>
      <c r="E44" s="12">
        <v>30</v>
      </c>
    </row>
    <row r="45" spans="2:5" ht="12" customHeight="1" x14ac:dyDescent="0.2">
      <c r="B45" s="12" t="s">
        <v>102</v>
      </c>
      <c r="C45" s="18" t="str">
        <f t="shared" si="0"/>
        <v>15-00</v>
      </c>
      <c r="D45" s="12">
        <v>15</v>
      </c>
      <c r="E45" s="12">
        <v>13</v>
      </c>
    </row>
    <row r="47" spans="2:5" ht="10" customHeight="1" x14ac:dyDescent="0.2">
      <c r="B47" s="121" t="s">
        <v>234</v>
      </c>
      <c r="C47" s="121"/>
      <c r="D47" s="121"/>
      <c r="E47" s="121"/>
    </row>
    <row r="48" spans="2:5" ht="55" customHeight="1" x14ac:dyDescent="0.2">
      <c r="B48" s="121"/>
      <c r="C48" s="121"/>
      <c r="D48" s="121"/>
      <c r="E48" s="121"/>
    </row>
    <row r="49" ht="10" customHeight="1" x14ac:dyDescent="0.2"/>
  </sheetData>
  <mergeCells count="2">
    <mergeCell ref="B47:E48"/>
    <mergeCell ref="B2:K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20CA-A738-47C8-B23E-FDE2C53126D6}">
  <dimension ref="B1:K34"/>
  <sheetViews>
    <sheetView showGridLines="0" workbookViewId="0">
      <selection activeCell="B2" sqref="B2:K2"/>
    </sheetView>
  </sheetViews>
  <sheetFormatPr baseColWidth="10" defaultColWidth="10.81640625" defaultRowHeight="10" x14ac:dyDescent="0.2"/>
  <cols>
    <col min="1" max="1" width="2.1796875" style="2" customWidth="1"/>
    <col min="2" max="2" width="15.26953125" style="2" customWidth="1"/>
    <col min="3" max="3" width="10.81640625" style="3"/>
    <col min="4" max="4" width="15.453125" style="3" customWidth="1"/>
    <col min="5" max="16384" width="10.81640625" style="2"/>
  </cols>
  <sheetData>
    <row r="1" spans="2:11" ht="5.15" customHeight="1" x14ac:dyDescent="0.2"/>
    <row r="2" spans="2:11" ht="20.149999999999999" customHeight="1" x14ac:dyDescent="0.25">
      <c r="B2" s="122" t="s">
        <v>136</v>
      </c>
      <c r="C2" s="123"/>
      <c r="D2" s="123"/>
      <c r="E2" s="123"/>
      <c r="F2" s="123"/>
      <c r="G2" s="123"/>
      <c r="H2" s="123"/>
      <c r="I2" s="123"/>
      <c r="J2" s="123"/>
      <c r="K2" s="123"/>
    </row>
    <row r="3" spans="2:11" x14ac:dyDescent="0.2">
      <c r="C3" s="2"/>
      <c r="D3" s="2"/>
    </row>
    <row r="4" spans="2:11" ht="16" customHeight="1" x14ac:dyDescent="0.2">
      <c r="C4" s="137" t="s">
        <v>138</v>
      </c>
      <c r="D4" s="137"/>
    </row>
    <row r="5" spans="2:11" ht="31" customHeight="1" x14ac:dyDescent="0.2">
      <c r="B5" s="14" t="s">
        <v>137</v>
      </c>
      <c r="C5" s="13" t="s">
        <v>16</v>
      </c>
      <c r="D5" s="13" t="s">
        <v>29</v>
      </c>
    </row>
    <row r="6" spans="2:11" ht="12" customHeight="1" x14ac:dyDescent="0.2">
      <c r="B6" s="18">
        <v>0</v>
      </c>
      <c r="C6" s="12">
        <v>5717</v>
      </c>
      <c r="D6" s="12">
        <v>6865</v>
      </c>
    </row>
    <row r="7" spans="2:11" ht="12" customHeight="1" x14ac:dyDescent="0.2">
      <c r="B7" s="18">
        <v>1</v>
      </c>
      <c r="C7" s="12">
        <v>9272</v>
      </c>
      <c r="D7" s="12">
        <v>9981</v>
      </c>
    </row>
    <row r="8" spans="2:11" ht="12" customHeight="1" x14ac:dyDescent="0.2">
      <c r="B8" s="18">
        <v>2</v>
      </c>
      <c r="C8" s="12">
        <v>8011</v>
      </c>
      <c r="D8" s="12">
        <v>8175</v>
      </c>
    </row>
    <row r="9" spans="2:11" ht="12" customHeight="1" x14ac:dyDescent="0.2">
      <c r="B9" s="18">
        <v>3</v>
      </c>
      <c r="C9" s="12">
        <v>6180</v>
      </c>
      <c r="D9" s="12">
        <v>5985</v>
      </c>
    </row>
    <row r="10" spans="2:11" ht="12" customHeight="1" x14ac:dyDescent="0.2">
      <c r="B10" s="18">
        <v>4</v>
      </c>
      <c r="C10" s="12">
        <v>4633</v>
      </c>
      <c r="D10" s="12">
        <v>4397</v>
      </c>
    </row>
    <row r="11" spans="2:11" ht="12" customHeight="1" x14ac:dyDescent="0.2">
      <c r="B11" s="18">
        <v>5</v>
      </c>
      <c r="C11" s="12">
        <v>3356</v>
      </c>
      <c r="D11" s="12">
        <v>3093</v>
      </c>
    </row>
    <row r="12" spans="2:11" ht="12" customHeight="1" x14ac:dyDescent="0.2">
      <c r="B12" s="18">
        <v>6</v>
      </c>
      <c r="C12" s="12">
        <v>2473</v>
      </c>
      <c r="D12" s="12">
        <v>2254</v>
      </c>
    </row>
    <row r="13" spans="2:11" ht="12" customHeight="1" x14ac:dyDescent="0.2">
      <c r="B13" s="18">
        <v>7</v>
      </c>
      <c r="C13" s="12">
        <v>1742</v>
      </c>
      <c r="D13" s="12">
        <v>1559</v>
      </c>
    </row>
    <row r="14" spans="2:11" ht="12" customHeight="1" x14ac:dyDescent="0.2">
      <c r="B14" s="18">
        <v>8</v>
      </c>
      <c r="C14" s="12">
        <v>1242</v>
      </c>
      <c r="D14" s="12">
        <v>1079</v>
      </c>
    </row>
    <row r="15" spans="2:11" ht="12" customHeight="1" x14ac:dyDescent="0.2">
      <c r="B15" s="18">
        <v>9</v>
      </c>
      <c r="C15" s="12">
        <v>884</v>
      </c>
      <c r="D15" s="12">
        <v>739</v>
      </c>
    </row>
    <row r="16" spans="2:11" ht="12" customHeight="1" x14ac:dyDescent="0.2">
      <c r="B16" s="18">
        <v>10</v>
      </c>
      <c r="C16" s="12">
        <v>619</v>
      </c>
      <c r="D16" s="12">
        <v>499</v>
      </c>
    </row>
    <row r="17" spans="2:5" ht="12" customHeight="1" x14ac:dyDescent="0.2">
      <c r="B17" s="18">
        <v>11</v>
      </c>
      <c r="C17" s="12">
        <v>474</v>
      </c>
      <c r="D17" s="12">
        <v>361</v>
      </c>
    </row>
    <row r="18" spans="2:5" ht="12" customHeight="1" x14ac:dyDescent="0.2">
      <c r="B18" s="18">
        <v>12</v>
      </c>
      <c r="C18" s="12">
        <v>335</v>
      </c>
      <c r="D18" s="12">
        <v>241</v>
      </c>
    </row>
    <row r="19" spans="2:5" ht="12" customHeight="1" x14ac:dyDescent="0.2">
      <c r="B19" s="18">
        <v>13</v>
      </c>
      <c r="C19" s="12">
        <v>249</v>
      </c>
      <c r="D19" s="12">
        <v>181</v>
      </c>
    </row>
    <row r="20" spans="2:5" ht="12" customHeight="1" x14ac:dyDescent="0.2">
      <c r="B20" s="18">
        <v>14</v>
      </c>
      <c r="C20" s="12">
        <v>184</v>
      </c>
      <c r="D20" s="12">
        <v>131</v>
      </c>
    </row>
    <row r="21" spans="2:5" ht="12" customHeight="1" x14ac:dyDescent="0.2">
      <c r="B21" s="18">
        <v>15</v>
      </c>
      <c r="C21" s="12">
        <v>141</v>
      </c>
      <c r="D21" s="12">
        <v>119</v>
      </c>
    </row>
    <row r="22" spans="2:5" ht="12" customHeight="1" x14ac:dyDescent="0.2">
      <c r="B22" s="18">
        <v>16</v>
      </c>
      <c r="C22" s="12">
        <v>138</v>
      </c>
      <c r="D22" s="12">
        <v>87</v>
      </c>
    </row>
    <row r="23" spans="2:5" ht="12" customHeight="1" x14ac:dyDescent="0.2">
      <c r="B23" s="18">
        <v>17</v>
      </c>
      <c r="C23" s="12">
        <v>106</v>
      </c>
      <c r="D23" s="12">
        <v>86</v>
      </c>
    </row>
    <row r="24" spans="2:5" ht="12" customHeight="1" x14ac:dyDescent="0.2">
      <c r="B24" s="18">
        <v>18</v>
      </c>
      <c r="C24" s="12">
        <v>103</v>
      </c>
      <c r="D24" s="12">
        <v>79</v>
      </c>
    </row>
    <row r="25" spans="2:5" ht="12" customHeight="1" x14ac:dyDescent="0.2">
      <c r="B25" s="18">
        <v>19</v>
      </c>
      <c r="C25" s="12">
        <v>86</v>
      </c>
      <c r="D25" s="12">
        <v>63</v>
      </c>
    </row>
    <row r="26" spans="2:5" ht="12" customHeight="1" x14ac:dyDescent="0.2">
      <c r="B26" s="18">
        <v>20</v>
      </c>
      <c r="C26" s="12">
        <v>77</v>
      </c>
      <c r="D26" s="12">
        <v>73</v>
      </c>
    </row>
    <row r="27" spans="2:5" ht="12" customHeight="1" x14ac:dyDescent="0.2">
      <c r="B27" s="18">
        <v>21</v>
      </c>
      <c r="C27" s="12">
        <v>60</v>
      </c>
      <c r="D27" s="12">
        <v>52</v>
      </c>
    </row>
    <row r="28" spans="2:5" ht="12" customHeight="1" x14ac:dyDescent="0.2">
      <c r="B28" s="18">
        <v>22</v>
      </c>
      <c r="C28" s="12">
        <v>62</v>
      </c>
      <c r="D28" s="12">
        <v>54</v>
      </c>
    </row>
    <row r="29" spans="2:5" ht="12" customHeight="1" x14ac:dyDescent="0.2">
      <c r="B29" s="18">
        <v>23</v>
      </c>
      <c r="C29" s="12">
        <v>63</v>
      </c>
      <c r="D29" s="12">
        <v>52</v>
      </c>
    </row>
    <row r="31" spans="2:5" x14ac:dyDescent="0.2">
      <c r="B31" s="121" t="s">
        <v>235</v>
      </c>
      <c r="C31" s="136"/>
      <c r="D31" s="136"/>
      <c r="E31" s="136"/>
    </row>
    <row r="32" spans="2:5" x14ac:dyDescent="0.2">
      <c r="B32" s="136"/>
      <c r="C32" s="136"/>
      <c r="D32" s="136"/>
      <c r="E32" s="136"/>
    </row>
    <row r="33" spans="2:5" x14ac:dyDescent="0.2">
      <c r="B33" s="136"/>
      <c r="C33" s="136"/>
      <c r="D33" s="136"/>
      <c r="E33" s="136"/>
    </row>
    <row r="34" spans="2:5" ht="42.65" customHeight="1" x14ac:dyDescent="0.2">
      <c r="B34" s="136"/>
      <c r="C34" s="136"/>
      <c r="D34" s="136"/>
      <c r="E34" s="136"/>
    </row>
  </sheetData>
  <mergeCells count="3">
    <mergeCell ref="B2:K2"/>
    <mergeCell ref="B31:E34"/>
    <mergeCell ref="C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1789-4E1C-4075-98BF-38607C5F24B0}">
  <dimension ref="B1:E27"/>
  <sheetViews>
    <sheetView showGridLines="0" workbookViewId="0">
      <selection activeCell="B27" sqref="B27:E27"/>
    </sheetView>
  </sheetViews>
  <sheetFormatPr baseColWidth="10" defaultColWidth="10.81640625" defaultRowHeight="10" x14ac:dyDescent="0.2"/>
  <cols>
    <col min="1" max="1" width="2.1796875" style="2" customWidth="1"/>
    <col min="2" max="2" width="22.81640625" style="2" customWidth="1"/>
    <col min="3" max="3" width="11.81640625" style="2" customWidth="1"/>
    <col min="4" max="4" width="15.7265625" style="2" customWidth="1"/>
    <col min="5" max="5" width="39.6328125" style="2" customWidth="1"/>
    <col min="6" max="6" width="11.81640625" style="2" bestFit="1" customWidth="1"/>
    <col min="7" max="16384" width="10.81640625" style="2"/>
  </cols>
  <sheetData>
    <row r="1" spans="2:4" ht="10" customHeight="1" x14ac:dyDescent="0.2"/>
    <row r="2" spans="2:4" ht="10.5" x14ac:dyDescent="0.25">
      <c r="B2" s="4" t="s">
        <v>140</v>
      </c>
    </row>
    <row r="3" spans="2:4" ht="5.5" customHeight="1" x14ac:dyDescent="0.25">
      <c r="B3" s="4"/>
    </row>
    <row r="4" spans="2:4" ht="36.65" customHeight="1" x14ac:dyDescent="0.2">
      <c r="B4" s="14" t="s">
        <v>141</v>
      </c>
      <c r="C4" s="48" t="s">
        <v>175</v>
      </c>
      <c r="D4" s="48" t="s">
        <v>178</v>
      </c>
    </row>
    <row r="5" spans="2:4" ht="12" customHeight="1" x14ac:dyDescent="0.2">
      <c r="B5" s="18">
        <v>-10</v>
      </c>
      <c r="C5" s="59">
        <v>39</v>
      </c>
      <c r="D5" s="20">
        <v>8.376108760550676E-4</v>
      </c>
    </row>
    <row r="6" spans="2:4" ht="12" customHeight="1" x14ac:dyDescent="0.2">
      <c r="B6" s="18">
        <v>-9</v>
      </c>
      <c r="C6" s="59">
        <v>32</v>
      </c>
      <c r="D6" s="20">
        <v>6.8727046240415796E-4</v>
      </c>
    </row>
    <row r="7" spans="2:4" ht="12" customHeight="1" x14ac:dyDescent="0.2">
      <c r="B7" s="18">
        <v>-8</v>
      </c>
      <c r="C7" s="59">
        <v>53</v>
      </c>
      <c r="D7" s="20">
        <v>1.1382917033568867E-3</v>
      </c>
    </row>
    <row r="8" spans="2:4" ht="12" customHeight="1" x14ac:dyDescent="0.2">
      <c r="B8" s="18">
        <v>-7</v>
      </c>
      <c r="C8" s="59">
        <v>50</v>
      </c>
      <c r="D8" s="20">
        <v>1.0738600975064968E-3</v>
      </c>
    </row>
    <row r="9" spans="2:4" ht="12" customHeight="1" x14ac:dyDescent="0.2">
      <c r="B9" s="18">
        <v>-6</v>
      </c>
      <c r="C9" s="59">
        <v>97</v>
      </c>
      <c r="D9" s="20">
        <v>2.0832885891626041E-3</v>
      </c>
    </row>
    <row r="10" spans="2:4" ht="12" customHeight="1" x14ac:dyDescent="0.2">
      <c r="B10" s="18">
        <v>-5</v>
      </c>
      <c r="C10" s="59">
        <v>138</v>
      </c>
      <c r="D10" s="20">
        <v>2.9638538691179315E-3</v>
      </c>
    </row>
    <row r="11" spans="2:4" ht="12" customHeight="1" x14ac:dyDescent="0.2">
      <c r="B11" s="18">
        <v>-4</v>
      </c>
      <c r="C11" s="59">
        <v>191</v>
      </c>
      <c r="D11" s="20">
        <v>4.1021455724748182E-3</v>
      </c>
    </row>
    <row r="12" spans="2:4" ht="12" customHeight="1" x14ac:dyDescent="0.2">
      <c r="B12" s="18">
        <v>-3</v>
      </c>
      <c r="C12" s="59">
        <v>303</v>
      </c>
      <c r="D12" s="20">
        <v>6.5075921908893707E-3</v>
      </c>
    </row>
    <row r="13" spans="2:4" ht="12" customHeight="1" x14ac:dyDescent="0.2">
      <c r="B13" s="18">
        <v>-2</v>
      </c>
      <c r="C13" s="59">
        <v>661</v>
      </c>
      <c r="D13" s="20">
        <v>1.4196430489035888E-2</v>
      </c>
    </row>
    <row r="14" spans="2:4" ht="12" customHeight="1" x14ac:dyDescent="0.2">
      <c r="B14" s="18">
        <v>-1</v>
      </c>
      <c r="C14" s="59">
        <v>11129</v>
      </c>
      <c r="D14" s="20">
        <v>0.23901978050299608</v>
      </c>
    </row>
    <row r="15" spans="2:4" ht="12" customHeight="1" x14ac:dyDescent="0.2">
      <c r="B15" s="18">
        <v>0</v>
      </c>
      <c r="C15" s="59">
        <v>9754</v>
      </c>
      <c r="D15" s="20">
        <v>0.20948862782156741</v>
      </c>
    </row>
    <row r="16" spans="2:4" ht="12" customHeight="1" x14ac:dyDescent="0.2">
      <c r="B16" s="18">
        <v>1</v>
      </c>
      <c r="C16" s="59">
        <v>18326</v>
      </c>
      <c r="D16" s="20">
        <v>0.39359120293808125</v>
      </c>
    </row>
    <row r="17" spans="2:5" ht="12" customHeight="1" x14ac:dyDescent="0.2">
      <c r="B17" s="18">
        <v>2</v>
      </c>
      <c r="C17" s="59">
        <v>2260</v>
      </c>
      <c r="D17" s="20">
        <v>4.8538476407293661E-2</v>
      </c>
    </row>
    <row r="18" spans="2:5" ht="12" customHeight="1" x14ac:dyDescent="0.2">
      <c r="B18" s="18">
        <v>3</v>
      </c>
      <c r="C18" s="59">
        <v>999</v>
      </c>
      <c r="D18" s="20">
        <v>2.1455724748179809E-2</v>
      </c>
    </row>
    <row r="19" spans="2:5" ht="12" customHeight="1" x14ac:dyDescent="0.2">
      <c r="B19" s="18">
        <v>4</v>
      </c>
      <c r="C19" s="59">
        <v>600</v>
      </c>
      <c r="D19" s="20">
        <v>1.2886321170077963E-2</v>
      </c>
    </row>
    <row r="20" spans="2:5" ht="12" customHeight="1" x14ac:dyDescent="0.2">
      <c r="B20" s="18">
        <v>5</v>
      </c>
      <c r="C20" s="59">
        <v>354</v>
      </c>
      <c r="D20" s="20">
        <v>7.6029294903459978E-3</v>
      </c>
    </row>
    <row r="21" spans="2:5" ht="12" customHeight="1" x14ac:dyDescent="0.2">
      <c r="B21" s="18">
        <v>6</v>
      </c>
      <c r="C21" s="59">
        <v>272</v>
      </c>
      <c r="D21" s="20">
        <v>5.841798930435343E-3</v>
      </c>
    </row>
    <row r="22" spans="2:5" ht="12" customHeight="1" x14ac:dyDescent="0.2">
      <c r="B22" s="18">
        <v>7</v>
      </c>
      <c r="C22" s="59">
        <v>169</v>
      </c>
      <c r="D22" s="20">
        <v>3.6296471295719592E-3</v>
      </c>
    </row>
    <row r="23" spans="2:5" ht="12" customHeight="1" x14ac:dyDescent="0.2">
      <c r="B23" s="18">
        <v>8</v>
      </c>
      <c r="C23" s="59">
        <v>149</v>
      </c>
      <c r="D23" s="20">
        <v>3.2001030905693608E-3</v>
      </c>
    </row>
    <row r="24" spans="2:5" ht="12" customHeight="1" x14ac:dyDescent="0.2">
      <c r="B24" s="18">
        <v>9</v>
      </c>
      <c r="C24" s="59">
        <v>93</v>
      </c>
      <c r="D24" s="20">
        <v>1.9973797813620841E-3</v>
      </c>
    </row>
    <row r="25" spans="2:5" ht="12" customHeight="1" x14ac:dyDescent="0.2">
      <c r="B25" s="18">
        <v>10</v>
      </c>
      <c r="C25" s="59">
        <v>69</v>
      </c>
      <c r="D25" s="20">
        <v>1.4819269345589658E-3</v>
      </c>
    </row>
    <row r="27" spans="2:5" ht="66.5" customHeight="1" x14ac:dyDescent="0.2">
      <c r="B27" s="124" t="s">
        <v>254</v>
      </c>
      <c r="C27" s="125"/>
      <c r="D27" s="125"/>
      <c r="E27" s="125"/>
    </row>
  </sheetData>
  <mergeCells count="1">
    <mergeCell ref="B27:E2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5080-00CC-4BA5-B949-A2A03098E579}">
  <dimension ref="B1:G11"/>
  <sheetViews>
    <sheetView showGridLines="0" zoomScaleNormal="100" workbookViewId="0">
      <selection activeCell="B2" sqref="B2"/>
    </sheetView>
  </sheetViews>
  <sheetFormatPr baseColWidth="10" defaultColWidth="10.81640625" defaultRowHeight="10" x14ac:dyDescent="0.2"/>
  <cols>
    <col min="1" max="1" width="2.1796875" style="2" customWidth="1"/>
    <col min="2" max="2" width="25.81640625" style="2" customWidth="1"/>
    <col min="3" max="3" width="20.54296875" style="2" customWidth="1"/>
    <col min="4" max="16384" width="10.81640625" style="2"/>
  </cols>
  <sheetData>
    <row r="1" spans="2:7" ht="5.15" customHeight="1" x14ac:dyDescent="0.2"/>
    <row r="2" spans="2:7" ht="14.5" customHeight="1" x14ac:dyDescent="0.25">
      <c r="B2" s="4" t="s">
        <v>142</v>
      </c>
    </row>
    <row r="3" spans="2:7" x14ac:dyDescent="0.2">
      <c r="D3" s="9"/>
    </row>
    <row r="4" spans="2:7" ht="37.5" customHeight="1" x14ac:dyDescent="0.2">
      <c r="B4" s="14" t="s">
        <v>180</v>
      </c>
      <c r="C4" s="14" t="s">
        <v>117</v>
      </c>
      <c r="D4" s="14" t="s">
        <v>16</v>
      </c>
      <c r="E4" s="14" t="s">
        <v>15</v>
      </c>
      <c r="F4" s="14" t="s">
        <v>118</v>
      </c>
      <c r="G4" s="14" t="s">
        <v>119</v>
      </c>
    </row>
    <row r="5" spans="2:7" ht="12" customHeight="1" x14ac:dyDescent="0.2">
      <c r="B5" s="26" t="s">
        <v>223</v>
      </c>
      <c r="C5" s="20">
        <v>0.73959073468807734</v>
      </c>
      <c r="D5" s="27">
        <v>0</v>
      </c>
      <c r="E5" s="27">
        <v>0</v>
      </c>
      <c r="F5" s="27">
        <v>0</v>
      </c>
      <c r="G5" s="20">
        <v>0.73959073468807734</v>
      </c>
    </row>
    <row r="6" spans="2:7" ht="12" customHeight="1" x14ac:dyDescent="0.2">
      <c r="B6" s="26" t="s">
        <v>224</v>
      </c>
      <c r="C6" s="20">
        <v>0.12022168537729146</v>
      </c>
      <c r="D6" s="27">
        <v>0</v>
      </c>
      <c r="E6" s="27">
        <v>0</v>
      </c>
      <c r="F6" s="27">
        <v>0</v>
      </c>
      <c r="G6" s="20">
        <v>0.12022168537729146</v>
      </c>
    </row>
    <row r="7" spans="2:7" ht="26" customHeight="1" x14ac:dyDescent="0.2">
      <c r="B7" s="26" t="s">
        <v>244</v>
      </c>
      <c r="C7" s="20">
        <v>8.8318175358817683E-2</v>
      </c>
      <c r="D7" s="27">
        <v>0</v>
      </c>
      <c r="E7" s="27">
        <v>0</v>
      </c>
      <c r="F7" s="27">
        <v>0</v>
      </c>
      <c r="G7" s="20">
        <v>8.8318175358817683E-2</v>
      </c>
    </row>
    <row r="8" spans="2:7" ht="12" customHeight="1" x14ac:dyDescent="0.2">
      <c r="B8" s="26" t="s">
        <v>243</v>
      </c>
      <c r="C8" s="20">
        <v>5.1869404575813557E-2</v>
      </c>
      <c r="D8" s="27">
        <v>0</v>
      </c>
      <c r="E8" s="27">
        <v>0</v>
      </c>
      <c r="F8" s="27">
        <v>0</v>
      </c>
      <c r="G8" s="20">
        <v>5.1869404575813557E-2</v>
      </c>
    </row>
    <row r="9" spans="2:7" ht="12" customHeight="1" x14ac:dyDescent="0.2">
      <c r="B9" s="26" t="s">
        <v>120</v>
      </c>
      <c r="C9" s="20">
        <f>SUM(B9:B11)</f>
        <v>0</v>
      </c>
      <c r="D9" s="27">
        <v>6.2403311452105197E-2</v>
      </c>
      <c r="E9" s="27">
        <v>3.0752184638541624E-2</v>
      </c>
      <c r="F9" s="27">
        <v>2.4166910565706402E-2</v>
      </c>
      <c r="G9" s="28">
        <v>0.117322406656353</v>
      </c>
    </row>
    <row r="10" spans="2:7" x14ac:dyDescent="0.2">
      <c r="C10" s="109"/>
      <c r="D10" s="9"/>
    </row>
    <row r="11" spans="2:7" ht="89.5" customHeight="1" x14ac:dyDescent="0.2">
      <c r="B11" s="121" t="s">
        <v>245</v>
      </c>
      <c r="C11" s="136"/>
      <c r="D11" s="136"/>
      <c r="E11" s="136"/>
      <c r="F11" s="136"/>
      <c r="G11" s="136"/>
    </row>
  </sheetData>
  <mergeCells count="1">
    <mergeCell ref="B11:G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1130-6F4E-4F59-830D-97BB6536FE10}">
  <dimension ref="B1:E16"/>
  <sheetViews>
    <sheetView showGridLines="0" zoomScaleNormal="100" workbookViewId="0">
      <selection activeCell="E5" sqref="E5"/>
    </sheetView>
  </sheetViews>
  <sheetFormatPr baseColWidth="10" defaultRowHeight="10" x14ac:dyDescent="0.2"/>
  <cols>
    <col min="1" max="1" width="2.1796875" style="5" customWidth="1"/>
    <col min="2" max="2" width="10.90625" style="5"/>
    <col min="3" max="3" width="15.1796875" style="5" customWidth="1"/>
    <col min="4" max="4" width="10.90625" style="5"/>
    <col min="5" max="5" width="17.26953125" style="5" customWidth="1"/>
    <col min="6" max="16384" width="10.90625" style="5"/>
  </cols>
  <sheetData>
    <row r="1" spans="2:5" ht="10" customHeight="1" x14ac:dyDescent="0.2"/>
    <row r="2" spans="2:5" ht="10.5" x14ac:dyDescent="0.25">
      <c r="B2" s="7" t="s">
        <v>216</v>
      </c>
    </row>
    <row r="3" spans="2:5" ht="10.5" x14ac:dyDescent="0.25">
      <c r="C3" s="4"/>
    </row>
    <row r="4" spans="2:5" ht="21" x14ac:dyDescent="0.2">
      <c r="B4" s="50" t="s">
        <v>222</v>
      </c>
      <c r="C4" s="50" t="s">
        <v>184</v>
      </c>
      <c r="D4" s="58" t="s">
        <v>183</v>
      </c>
    </row>
    <row r="5" spans="2:5" x14ac:dyDescent="0.2">
      <c r="B5" s="17" t="s">
        <v>15</v>
      </c>
      <c r="C5" s="17" t="s">
        <v>217</v>
      </c>
      <c r="D5" s="22">
        <v>1</v>
      </c>
    </row>
    <row r="6" spans="2:5" x14ac:dyDescent="0.2">
      <c r="B6" s="17" t="s">
        <v>15</v>
      </c>
      <c r="C6" s="17" t="s">
        <v>218</v>
      </c>
      <c r="D6" s="22">
        <v>1</v>
      </c>
    </row>
    <row r="7" spans="2:5" x14ac:dyDescent="0.2">
      <c r="B7" s="17" t="s">
        <v>15</v>
      </c>
      <c r="C7" s="17" t="s">
        <v>220</v>
      </c>
      <c r="D7" s="22">
        <v>0.98054067701852154</v>
      </c>
    </row>
    <row r="8" spans="2:5" x14ac:dyDescent="0.2">
      <c r="B8" s="17" t="s">
        <v>15</v>
      </c>
      <c r="C8" s="17" t="s">
        <v>221</v>
      </c>
      <c r="D8" s="22">
        <v>0.99410268895742038</v>
      </c>
    </row>
    <row r="9" spans="2:5" x14ac:dyDescent="0.2">
      <c r="B9" s="17" t="s">
        <v>15</v>
      </c>
      <c r="C9" s="17" t="s">
        <v>219</v>
      </c>
      <c r="D9" s="22">
        <v>0.96046817796533757</v>
      </c>
    </row>
    <row r="10" spans="2:5" x14ac:dyDescent="0.2">
      <c r="B10" s="17" t="s">
        <v>16</v>
      </c>
      <c r="C10" s="17" t="s">
        <v>217</v>
      </c>
      <c r="D10" s="22">
        <v>1</v>
      </c>
    </row>
    <row r="11" spans="2:5" x14ac:dyDescent="0.2">
      <c r="B11" s="17" t="s">
        <v>16</v>
      </c>
      <c r="C11" s="17" t="s">
        <v>218</v>
      </c>
      <c r="D11" s="22">
        <v>1</v>
      </c>
    </row>
    <row r="12" spans="2:5" x14ac:dyDescent="0.2">
      <c r="B12" s="17" t="s">
        <v>16</v>
      </c>
      <c r="C12" s="17" t="s">
        <v>220</v>
      </c>
      <c r="D12" s="22">
        <v>0.99994969144083712</v>
      </c>
    </row>
    <row r="13" spans="2:5" x14ac:dyDescent="0.2">
      <c r="B13" s="17" t="s">
        <v>16</v>
      </c>
      <c r="C13" s="17" t="s">
        <v>221</v>
      </c>
      <c r="D13" s="22">
        <v>0.99919506305339412</v>
      </c>
    </row>
    <row r="14" spans="2:5" x14ac:dyDescent="0.2">
      <c r="B14" s="17" t="s">
        <v>16</v>
      </c>
      <c r="C14" s="17" t="s">
        <v>219</v>
      </c>
      <c r="D14" s="22">
        <v>0.93002079420445394</v>
      </c>
    </row>
    <row r="16" spans="2:5" ht="74.5" customHeight="1" x14ac:dyDescent="0.2">
      <c r="B16" s="119" t="s">
        <v>226</v>
      </c>
      <c r="C16" s="119"/>
      <c r="D16" s="119"/>
      <c r="E16" s="119"/>
    </row>
  </sheetData>
  <mergeCells count="1">
    <mergeCell ref="B16:E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6B2B-7259-469F-B5F3-85B6F12997D4}">
  <dimension ref="B1:G104"/>
  <sheetViews>
    <sheetView showGridLines="0" workbookViewId="0">
      <selection activeCell="J91" sqref="J91"/>
    </sheetView>
  </sheetViews>
  <sheetFormatPr baseColWidth="10" defaultColWidth="10.81640625" defaultRowHeight="10" x14ac:dyDescent="0.2"/>
  <cols>
    <col min="1" max="1" width="2.1796875" style="2" customWidth="1"/>
    <col min="2" max="2" width="14.54296875" style="2" customWidth="1"/>
    <col min="3" max="4" width="16.1796875" style="2" customWidth="1"/>
    <col min="5" max="5" width="15.1796875" style="2" customWidth="1"/>
    <col min="6" max="6" width="17.453125" style="6" customWidth="1"/>
    <col min="7" max="7" width="20.81640625" style="6" customWidth="1"/>
    <col min="8" max="16384" width="10.81640625" style="2"/>
  </cols>
  <sheetData>
    <row r="1" spans="2:7" ht="5.15" customHeight="1" x14ac:dyDescent="0.2"/>
    <row r="2" spans="2:7" ht="14.5" customHeight="1" x14ac:dyDescent="0.25">
      <c r="B2" s="4" t="s">
        <v>143</v>
      </c>
    </row>
    <row r="3" spans="2:7" ht="9" customHeight="1" x14ac:dyDescent="0.25">
      <c r="B3" s="4"/>
    </row>
    <row r="4" spans="2:7" ht="47.15" customHeight="1" x14ac:dyDescent="0.2">
      <c r="B4" s="14" t="s">
        <v>144</v>
      </c>
      <c r="C4" s="14" t="s">
        <v>145</v>
      </c>
      <c r="D4" s="14" t="s">
        <v>146</v>
      </c>
      <c r="E4" s="14" t="s">
        <v>147</v>
      </c>
      <c r="F4" s="16" t="s">
        <v>148</v>
      </c>
      <c r="G4" s="16" t="s">
        <v>149</v>
      </c>
    </row>
    <row r="5" spans="2:7" ht="12" customHeight="1" x14ac:dyDescent="0.2">
      <c r="B5" s="62" t="s">
        <v>121</v>
      </c>
      <c r="C5" s="59">
        <v>442</v>
      </c>
      <c r="D5" s="59">
        <v>337</v>
      </c>
      <c r="E5" s="59">
        <v>318</v>
      </c>
      <c r="F5" s="19">
        <v>0.71945701357465996</v>
      </c>
      <c r="G5" s="19">
        <v>0.94362017804154297</v>
      </c>
    </row>
    <row r="6" spans="2:7" ht="12" customHeight="1" x14ac:dyDescent="0.2">
      <c r="B6" s="62" t="s">
        <v>122</v>
      </c>
      <c r="C6" s="59">
        <v>612</v>
      </c>
      <c r="D6" s="59">
        <v>576</v>
      </c>
      <c r="E6" s="59">
        <v>563</v>
      </c>
      <c r="F6" s="19">
        <v>0.91993464052287499</v>
      </c>
      <c r="G6" s="19">
        <v>0.97743055555555503</v>
      </c>
    </row>
    <row r="7" spans="2:7" ht="12" customHeight="1" x14ac:dyDescent="0.2">
      <c r="B7" s="62" t="s">
        <v>123</v>
      </c>
      <c r="C7" s="59">
        <v>294</v>
      </c>
      <c r="D7" s="59">
        <v>273</v>
      </c>
      <c r="E7" s="59">
        <v>272</v>
      </c>
      <c r="F7" s="19">
        <v>0.92517006802721002</v>
      </c>
      <c r="G7" s="19">
        <v>0.99633699633699602</v>
      </c>
    </row>
    <row r="8" spans="2:7" ht="12" customHeight="1" x14ac:dyDescent="0.2">
      <c r="B8" s="62" t="s">
        <v>124</v>
      </c>
      <c r="C8" s="59">
        <v>155</v>
      </c>
      <c r="D8" s="59">
        <v>153</v>
      </c>
      <c r="E8" s="59">
        <v>141</v>
      </c>
      <c r="F8" s="19">
        <v>0.90967741935483803</v>
      </c>
      <c r="G8" s="19">
        <v>0.92156862745098</v>
      </c>
    </row>
    <row r="9" spans="2:7" ht="12" customHeight="1" x14ac:dyDescent="0.2">
      <c r="B9" s="62" t="s">
        <v>125</v>
      </c>
      <c r="C9" s="59">
        <v>146</v>
      </c>
      <c r="D9" s="59">
        <v>149</v>
      </c>
      <c r="E9" s="59">
        <v>140</v>
      </c>
      <c r="F9" s="19">
        <v>0.95890410958904104</v>
      </c>
      <c r="G9" s="19">
        <v>0.93959731543624103</v>
      </c>
    </row>
    <row r="10" spans="2:7" ht="12" customHeight="1" x14ac:dyDescent="0.2">
      <c r="B10" s="62" t="s">
        <v>126</v>
      </c>
      <c r="C10" s="59">
        <v>1075</v>
      </c>
      <c r="D10" s="59">
        <v>1007</v>
      </c>
      <c r="E10" s="59">
        <v>957</v>
      </c>
      <c r="F10" s="19">
        <v>0.89023255813953395</v>
      </c>
      <c r="G10" s="19">
        <v>0.95034756703078405</v>
      </c>
    </row>
    <row r="11" spans="2:7" ht="12" customHeight="1" x14ac:dyDescent="0.2">
      <c r="B11" s="62" t="s">
        <v>127</v>
      </c>
      <c r="C11" s="59">
        <v>232</v>
      </c>
      <c r="D11" s="59">
        <v>230</v>
      </c>
      <c r="E11" s="59">
        <v>223</v>
      </c>
      <c r="F11" s="19">
        <v>0.96120689655172398</v>
      </c>
      <c r="G11" s="19">
        <v>0.96956521739130397</v>
      </c>
    </row>
    <row r="12" spans="2:7" ht="12" customHeight="1" x14ac:dyDescent="0.2">
      <c r="B12" s="62" t="s">
        <v>128</v>
      </c>
      <c r="C12" s="59">
        <v>273</v>
      </c>
      <c r="D12" s="59">
        <v>262</v>
      </c>
      <c r="E12" s="59">
        <v>237</v>
      </c>
      <c r="F12" s="19">
        <v>0.86813186813186805</v>
      </c>
      <c r="G12" s="19">
        <v>0.90458015267175496</v>
      </c>
    </row>
    <row r="13" spans="2:7" ht="12" customHeight="1" x14ac:dyDescent="0.2">
      <c r="B13" s="62" t="s">
        <v>129</v>
      </c>
      <c r="C13" s="59">
        <v>146</v>
      </c>
      <c r="D13" s="59">
        <v>141</v>
      </c>
      <c r="E13" s="59">
        <v>134</v>
      </c>
      <c r="F13" s="19">
        <v>0.91780821917808197</v>
      </c>
      <c r="G13" s="19">
        <v>0.95035460992907805</v>
      </c>
    </row>
    <row r="14" spans="2:7" ht="12" customHeight="1" x14ac:dyDescent="0.2">
      <c r="B14" s="63">
        <v>10</v>
      </c>
      <c r="C14" s="59">
        <v>172</v>
      </c>
      <c r="D14" s="59">
        <v>156</v>
      </c>
      <c r="E14" s="59">
        <v>154</v>
      </c>
      <c r="F14" s="19">
        <v>0.89534883720930203</v>
      </c>
      <c r="G14" s="19">
        <v>0.987179487179487</v>
      </c>
    </row>
    <row r="15" spans="2:7" ht="12" customHeight="1" x14ac:dyDescent="0.2">
      <c r="B15" s="63">
        <v>11</v>
      </c>
      <c r="C15" s="59">
        <v>384</v>
      </c>
      <c r="D15" s="59">
        <v>378</v>
      </c>
      <c r="E15" s="59">
        <v>345</v>
      </c>
      <c r="F15" s="19">
        <v>0.8984375</v>
      </c>
      <c r="G15" s="19">
        <v>0.91269841269841201</v>
      </c>
    </row>
    <row r="16" spans="2:7" ht="12" customHeight="1" x14ac:dyDescent="0.2">
      <c r="B16" s="63">
        <v>12</v>
      </c>
      <c r="C16" s="59">
        <v>242</v>
      </c>
      <c r="D16" s="59">
        <v>229</v>
      </c>
      <c r="E16" s="59">
        <v>214</v>
      </c>
      <c r="F16" s="19">
        <v>0.88429752066115697</v>
      </c>
      <c r="G16" s="19">
        <v>0.93449781659388598</v>
      </c>
    </row>
    <row r="17" spans="2:7" ht="12" customHeight="1" x14ac:dyDescent="0.2">
      <c r="B17" s="63">
        <v>13</v>
      </c>
      <c r="C17" s="59">
        <v>1908</v>
      </c>
      <c r="D17" s="59">
        <v>1796</v>
      </c>
      <c r="E17" s="59">
        <v>1622</v>
      </c>
      <c r="F17" s="19">
        <v>0.85010482180293501</v>
      </c>
      <c r="G17" s="19">
        <v>0.90311804008908603</v>
      </c>
    </row>
    <row r="18" spans="2:7" ht="12" customHeight="1" x14ac:dyDescent="0.2">
      <c r="B18" s="63">
        <v>14</v>
      </c>
      <c r="C18" s="59">
        <v>706</v>
      </c>
      <c r="D18" s="59">
        <v>620</v>
      </c>
      <c r="E18" s="59">
        <v>585</v>
      </c>
      <c r="F18" s="19">
        <v>0.82861189801699697</v>
      </c>
      <c r="G18" s="19">
        <v>0.94354838709677402</v>
      </c>
    </row>
    <row r="19" spans="2:7" ht="12" customHeight="1" x14ac:dyDescent="0.2">
      <c r="B19" s="63">
        <v>15</v>
      </c>
      <c r="C19" s="59">
        <v>138</v>
      </c>
      <c r="D19" s="59">
        <v>140</v>
      </c>
      <c r="E19" s="59">
        <v>133</v>
      </c>
      <c r="F19" s="19">
        <v>0.96376811594202805</v>
      </c>
      <c r="G19" s="19">
        <v>0.95</v>
      </c>
    </row>
    <row r="20" spans="2:7" ht="12" customHeight="1" x14ac:dyDescent="0.2">
      <c r="B20" s="63">
        <v>16</v>
      </c>
      <c r="C20" s="59">
        <v>329</v>
      </c>
      <c r="D20" s="59">
        <v>330</v>
      </c>
      <c r="E20" s="59">
        <v>322</v>
      </c>
      <c r="F20" s="19">
        <v>0.97872340425531901</v>
      </c>
      <c r="G20" s="19">
        <v>0.97575757575757505</v>
      </c>
    </row>
    <row r="21" spans="2:7" ht="12" customHeight="1" x14ac:dyDescent="0.2">
      <c r="B21" s="63">
        <v>17</v>
      </c>
      <c r="C21" s="59">
        <v>491</v>
      </c>
      <c r="D21" s="59">
        <v>448</v>
      </c>
      <c r="E21" s="59">
        <v>431</v>
      </c>
      <c r="F21" s="19">
        <v>0.87780040733197495</v>
      </c>
      <c r="G21" s="19">
        <v>0.96205357142857095</v>
      </c>
    </row>
    <row r="22" spans="2:7" ht="12" customHeight="1" x14ac:dyDescent="0.2">
      <c r="B22" s="63">
        <v>18</v>
      </c>
      <c r="C22" s="59">
        <v>261</v>
      </c>
      <c r="D22" s="59">
        <v>227</v>
      </c>
      <c r="E22" s="59">
        <v>210</v>
      </c>
      <c r="F22" s="19">
        <v>0.80459770114942497</v>
      </c>
      <c r="G22" s="19">
        <v>0.92511013215858995</v>
      </c>
    </row>
    <row r="23" spans="2:7" ht="12" customHeight="1" x14ac:dyDescent="0.2">
      <c r="B23" s="63">
        <v>19</v>
      </c>
      <c r="C23" s="59">
        <v>219</v>
      </c>
      <c r="D23" s="59">
        <v>217</v>
      </c>
      <c r="E23" s="59">
        <v>208</v>
      </c>
      <c r="F23" s="19">
        <v>0.94977168949771595</v>
      </c>
      <c r="G23" s="19">
        <v>0.958525345622119</v>
      </c>
    </row>
    <row r="24" spans="2:7" ht="12" customHeight="1" x14ac:dyDescent="0.2">
      <c r="B24" s="63">
        <v>21</v>
      </c>
      <c r="C24" s="59">
        <v>444</v>
      </c>
      <c r="D24" s="59">
        <v>439</v>
      </c>
      <c r="E24" s="59">
        <v>430</v>
      </c>
      <c r="F24" s="19">
        <v>0.96846846846846801</v>
      </c>
      <c r="G24" s="19">
        <v>0.97949886104783601</v>
      </c>
    </row>
    <row r="25" spans="2:7" ht="12" customHeight="1" x14ac:dyDescent="0.2">
      <c r="B25" s="63">
        <v>22</v>
      </c>
      <c r="C25" s="59">
        <v>442</v>
      </c>
      <c r="D25" s="59">
        <v>287</v>
      </c>
      <c r="E25" s="59">
        <v>279</v>
      </c>
      <c r="F25" s="19">
        <v>0.631221719457013</v>
      </c>
      <c r="G25" s="19">
        <v>0.97212543554006903</v>
      </c>
    </row>
    <row r="26" spans="2:7" ht="12" customHeight="1" x14ac:dyDescent="0.2">
      <c r="B26" s="63">
        <v>23</v>
      </c>
      <c r="C26" s="59">
        <v>80</v>
      </c>
      <c r="D26" s="59">
        <v>81</v>
      </c>
      <c r="E26" s="59">
        <v>79</v>
      </c>
      <c r="F26" s="19">
        <v>0.98750000000000004</v>
      </c>
      <c r="G26" s="19">
        <v>0.97530864197530798</v>
      </c>
    </row>
    <row r="27" spans="2:7" ht="12" customHeight="1" x14ac:dyDescent="0.2">
      <c r="B27" s="63">
        <v>24</v>
      </c>
      <c r="C27" s="59">
        <v>266</v>
      </c>
      <c r="D27" s="59">
        <v>250</v>
      </c>
      <c r="E27" s="59">
        <v>245</v>
      </c>
      <c r="F27" s="19">
        <v>0.92105263157894701</v>
      </c>
      <c r="G27" s="19">
        <v>0.98</v>
      </c>
    </row>
    <row r="28" spans="2:7" ht="12" customHeight="1" x14ac:dyDescent="0.2">
      <c r="B28" s="63">
        <v>25</v>
      </c>
      <c r="C28" s="59">
        <v>275</v>
      </c>
      <c r="D28" s="59">
        <v>230</v>
      </c>
      <c r="E28" s="59">
        <v>225</v>
      </c>
      <c r="F28" s="19">
        <v>0.81818181818181801</v>
      </c>
      <c r="G28" s="19">
        <v>0.97826086956521696</v>
      </c>
    </row>
    <row r="29" spans="2:7" ht="12" customHeight="1" x14ac:dyDescent="0.2">
      <c r="B29" s="63">
        <v>26</v>
      </c>
      <c r="C29" s="59">
        <v>534</v>
      </c>
      <c r="D29" s="59">
        <v>522</v>
      </c>
      <c r="E29" s="59">
        <v>511</v>
      </c>
      <c r="F29" s="19">
        <v>0.95692883895130998</v>
      </c>
      <c r="G29" s="19">
        <v>0.97892720306513403</v>
      </c>
    </row>
    <row r="30" spans="2:7" ht="12" customHeight="1" x14ac:dyDescent="0.2">
      <c r="B30" s="63">
        <v>27</v>
      </c>
      <c r="C30" s="59">
        <v>568</v>
      </c>
      <c r="D30" s="59">
        <v>537</v>
      </c>
      <c r="E30" s="59">
        <v>505</v>
      </c>
      <c r="F30" s="19">
        <v>0.88908450704225295</v>
      </c>
      <c r="G30" s="19">
        <v>0.94040968342644304</v>
      </c>
    </row>
    <row r="31" spans="2:7" ht="12" customHeight="1" x14ac:dyDescent="0.2">
      <c r="B31" s="63">
        <v>28</v>
      </c>
      <c r="C31" s="59">
        <v>560</v>
      </c>
      <c r="D31" s="59">
        <v>538</v>
      </c>
      <c r="E31" s="59">
        <v>502</v>
      </c>
      <c r="F31" s="19">
        <v>0.89642857142857102</v>
      </c>
      <c r="G31" s="19">
        <v>0.93308550185873596</v>
      </c>
    </row>
    <row r="32" spans="2:7" ht="12" customHeight="1" x14ac:dyDescent="0.2">
      <c r="B32" s="63">
        <v>29</v>
      </c>
      <c r="C32" s="59">
        <v>861</v>
      </c>
      <c r="D32" s="59">
        <v>826</v>
      </c>
      <c r="E32" s="59">
        <v>800</v>
      </c>
      <c r="F32" s="19">
        <v>0.92915214866434304</v>
      </c>
      <c r="G32" s="19">
        <v>0.96852300242130696</v>
      </c>
    </row>
    <row r="33" spans="2:7" ht="12" customHeight="1" x14ac:dyDescent="0.2">
      <c r="B33" s="63" t="s">
        <v>130</v>
      </c>
      <c r="C33" s="59">
        <v>169</v>
      </c>
      <c r="D33" s="59">
        <v>170</v>
      </c>
      <c r="E33" s="59">
        <v>161</v>
      </c>
      <c r="F33" s="19">
        <v>0.95266272189349099</v>
      </c>
      <c r="G33" s="19">
        <v>0.94705882352941095</v>
      </c>
    </row>
    <row r="34" spans="2:7" ht="12" customHeight="1" x14ac:dyDescent="0.2">
      <c r="B34" s="63" t="s">
        <v>131</v>
      </c>
      <c r="C34" s="59">
        <v>132</v>
      </c>
      <c r="D34" s="59">
        <v>133</v>
      </c>
      <c r="E34" s="59">
        <v>119</v>
      </c>
      <c r="F34" s="19">
        <v>0.90151515151515105</v>
      </c>
      <c r="G34" s="19">
        <v>0.89473684210526305</v>
      </c>
    </row>
    <row r="35" spans="2:7" ht="12" customHeight="1" x14ac:dyDescent="0.2">
      <c r="B35" s="63">
        <v>30</v>
      </c>
      <c r="C35" s="59">
        <v>593</v>
      </c>
      <c r="D35" s="59">
        <v>492</v>
      </c>
      <c r="E35" s="59">
        <v>460</v>
      </c>
      <c r="F35" s="19">
        <v>0.77571669477234395</v>
      </c>
      <c r="G35" s="19">
        <v>0.93495934959349503</v>
      </c>
    </row>
    <row r="36" spans="2:7" ht="12" customHeight="1" x14ac:dyDescent="0.2">
      <c r="B36" s="63">
        <v>31</v>
      </c>
      <c r="C36" s="59">
        <v>1012</v>
      </c>
      <c r="D36" s="59">
        <v>962</v>
      </c>
      <c r="E36" s="59">
        <v>884</v>
      </c>
      <c r="F36" s="19">
        <v>0.873517786561264</v>
      </c>
      <c r="G36" s="19">
        <v>0.91891891891891897</v>
      </c>
    </row>
    <row r="37" spans="2:7" ht="12" customHeight="1" x14ac:dyDescent="0.2">
      <c r="B37" s="63">
        <v>32</v>
      </c>
      <c r="C37" s="59">
        <v>106</v>
      </c>
      <c r="D37" s="59">
        <v>106</v>
      </c>
      <c r="E37" s="59">
        <v>103</v>
      </c>
      <c r="F37" s="19">
        <v>0.97169811320754695</v>
      </c>
      <c r="G37" s="19">
        <v>0.97169811320754695</v>
      </c>
    </row>
    <row r="38" spans="2:7" ht="12" customHeight="1" x14ac:dyDescent="0.2">
      <c r="B38" s="63">
        <v>33</v>
      </c>
      <c r="C38" s="59">
        <v>1100</v>
      </c>
      <c r="D38" s="59">
        <v>1027</v>
      </c>
      <c r="E38" s="59">
        <v>999</v>
      </c>
      <c r="F38" s="19">
        <v>0.90818181818181798</v>
      </c>
      <c r="G38" s="19">
        <v>0.97273612463485803</v>
      </c>
    </row>
    <row r="39" spans="2:7" ht="12" customHeight="1" x14ac:dyDescent="0.2">
      <c r="B39" s="63">
        <v>34</v>
      </c>
      <c r="C39" s="59">
        <v>1195</v>
      </c>
      <c r="D39" s="59">
        <v>1005</v>
      </c>
      <c r="E39" s="59">
        <v>928</v>
      </c>
      <c r="F39" s="19">
        <v>0.77656903765690299</v>
      </c>
      <c r="G39" s="19">
        <v>0.92338308457711404</v>
      </c>
    </row>
    <row r="40" spans="2:7" ht="12" customHeight="1" x14ac:dyDescent="0.2">
      <c r="B40" s="63">
        <v>35</v>
      </c>
      <c r="C40" s="59">
        <v>861</v>
      </c>
      <c r="D40" s="59">
        <v>791</v>
      </c>
      <c r="E40" s="59">
        <v>774</v>
      </c>
      <c r="F40" s="19">
        <v>0.898954703832752</v>
      </c>
      <c r="G40" s="19">
        <v>0.97850821744627003</v>
      </c>
    </row>
    <row r="41" spans="2:7" ht="12" customHeight="1" x14ac:dyDescent="0.2">
      <c r="B41" s="63">
        <v>36</v>
      </c>
      <c r="C41" s="59">
        <v>158</v>
      </c>
      <c r="D41" s="59">
        <v>150</v>
      </c>
      <c r="E41" s="59">
        <v>139</v>
      </c>
      <c r="F41" s="19">
        <v>0.879746835443038</v>
      </c>
      <c r="G41" s="19">
        <v>0.92666666666666597</v>
      </c>
    </row>
    <row r="42" spans="2:7" ht="12" customHeight="1" x14ac:dyDescent="0.2">
      <c r="B42" s="63">
        <v>37</v>
      </c>
      <c r="C42" s="59">
        <v>470</v>
      </c>
      <c r="D42" s="59">
        <v>471</v>
      </c>
      <c r="E42" s="59">
        <v>446</v>
      </c>
      <c r="F42" s="19">
        <v>0.94893617021276599</v>
      </c>
      <c r="G42" s="19">
        <v>0.94692144373673004</v>
      </c>
    </row>
    <row r="43" spans="2:7" ht="12" customHeight="1" x14ac:dyDescent="0.2">
      <c r="B43" s="63">
        <v>38</v>
      </c>
      <c r="C43" s="59">
        <v>977</v>
      </c>
      <c r="D43" s="59">
        <v>894</v>
      </c>
      <c r="E43" s="59">
        <v>852</v>
      </c>
      <c r="F43" s="19">
        <v>0.87205731832139199</v>
      </c>
      <c r="G43" s="19">
        <v>0.95302013422818699</v>
      </c>
    </row>
    <row r="44" spans="2:7" ht="12" customHeight="1" x14ac:dyDescent="0.2">
      <c r="B44" s="63">
        <v>39</v>
      </c>
      <c r="C44" s="59">
        <v>240</v>
      </c>
      <c r="D44" s="59">
        <v>198</v>
      </c>
      <c r="E44" s="59">
        <v>191</v>
      </c>
      <c r="F44" s="19">
        <v>0.79583333333333295</v>
      </c>
      <c r="G44" s="19">
        <v>0.96464646464646397</v>
      </c>
    </row>
    <row r="45" spans="2:7" ht="12" customHeight="1" x14ac:dyDescent="0.2">
      <c r="B45" s="63">
        <v>40</v>
      </c>
      <c r="C45" s="59">
        <v>253</v>
      </c>
      <c r="D45" s="59">
        <v>248</v>
      </c>
      <c r="E45" s="59">
        <v>245</v>
      </c>
      <c r="F45" s="19">
        <v>0.96837944664031606</v>
      </c>
      <c r="G45" s="19">
        <v>0.98790322580645096</v>
      </c>
    </row>
    <row r="46" spans="2:7" ht="12" customHeight="1" x14ac:dyDescent="0.2">
      <c r="B46" s="63">
        <v>41</v>
      </c>
      <c r="C46" s="59">
        <v>279</v>
      </c>
      <c r="D46" s="59">
        <v>217</v>
      </c>
      <c r="E46" s="59">
        <v>206</v>
      </c>
      <c r="F46" s="19">
        <v>0.73835125448028605</v>
      </c>
      <c r="G46" s="19">
        <v>0.94930875576036799</v>
      </c>
    </row>
    <row r="47" spans="2:7" ht="12" customHeight="1" x14ac:dyDescent="0.2">
      <c r="B47" s="63">
        <v>42</v>
      </c>
      <c r="C47" s="59">
        <v>914</v>
      </c>
      <c r="D47" s="59">
        <v>876</v>
      </c>
      <c r="E47" s="59">
        <v>838</v>
      </c>
      <c r="F47" s="19">
        <v>0.91684901531728602</v>
      </c>
      <c r="G47" s="19">
        <v>0.95662100456621002</v>
      </c>
    </row>
    <row r="48" spans="2:7" ht="12" customHeight="1" x14ac:dyDescent="0.2">
      <c r="B48" s="63">
        <v>43</v>
      </c>
      <c r="C48" s="59">
        <v>105</v>
      </c>
      <c r="D48" s="59">
        <v>101</v>
      </c>
      <c r="E48" s="59">
        <v>101</v>
      </c>
      <c r="F48" s="19">
        <v>0.96190476190476104</v>
      </c>
      <c r="G48" s="19">
        <v>1</v>
      </c>
    </row>
    <row r="49" spans="2:7" ht="12" customHeight="1" x14ac:dyDescent="0.2">
      <c r="B49" s="63">
        <v>44</v>
      </c>
      <c r="C49" s="59">
        <v>740</v>
      </c>
      <c r="D49" s="59">
        <v>691</v>
      </c>
      <c r="E49" s="59">
        <v>680</v>
      </c>
      <c r="F49" s="19">
        <v>0.91891891891891897</v>
      </c>
      <c r="G49" s="19">
        <v>0.98408104196816204</v>
      </c>
    </row>
    <row r="50" spans="2:7" ht="12" customHeight="1" x14ac:dyDescent="0.2">
      <c r="B50" s="63">
        <v>45</v>
      </c>
      <c r="C50" s="59">
        <v>668</v>
      </c>
      <c r="D50" s="59">
        <v>634</v>
      </c>
      <c r="E50" s="59">
        <v>603</v>
      </c>
      <c r="F50" s="19">
        <v>0.90269461077844304</v>
      </c>
      <c r="G50" s="19">
        <v>0.95110410094637199</v>
      </c>
    </row>
    <row r="51" spans="2:7" ht="12" customHeight="1" x14ac:dyDescent="0.2">
      <c r="B51" s="63">
        <v>46</v>
      </c>
      <c r="C51" s="59">
        <v>185</v>
      </c>
      <c r="D51" s="59">
        <v>177</v>
      </c>
      <c r="E51" s="59">
        <v>166</v>
      </c>
      <c r="F51" s="19">
        <v>0.89729729729729701</v>
      </c>
      <c r="G51" s="19">
        <v>0.93785310734463201</v>
      </c>
    </row>
    <row r="52" spans="2:7" ht="12" customHeight="1" x14ac:dyDescent="0.2">
      <c r="B52" s="63">
        <v>47</v>
      </c>
      <c r="C52" s="59">
        <v>306</v>
      </c>
      <c r="D52" s="59">
        <v>288</v>
      </c>
      <c r="E52" s="59">
        <v>281</v>
      </c>
      <c r="F52" s="19">
        <v>0.91830065359477098</v>
      </c>
      <c r="G52" s="19">
        <v>0.97569444444444398</v>
      </c>
    </row>
    <row r="53" spans="2:7" ht="12" customHeight="1" x14ac:dyDescent="0.2">
      <c r="B53" s="63">
        <v>48</v>
      </c>
      <c r="C53" s="59">
        <v>69</v>
      </c>
      <c r="D53" s="59">
        <v>67</v>
      </c>
      <c r="E53" s="59">
        <v>64</v>
      </c>
      <c r="F53" s="19">
        <v>0.92753623188405798</v>
      </c>
      <c r="G53" s="19">
        <v>0.95522388059701402</v>
      </c>
    </row>
    <row r="54" spans="2:7" ht="12" customHeight="1" x14ac:dyDescent="0.2">
      <c r="B54" s="63">
        <v>49</v>
      </c>
      <c r="C54" s="59">
        <v>655</v>
      </c>
      <c r="D54" s="59">
        <v>631</v>
      </c>
      <c r="E54" s="59">
        <v>609</v>
      </c>
      <c r="F54" s="19">
        <v>0.92977099236641203</v>
      </c>
      <c r="G54" s="19">
        <v>0.96513470681458002</v>
      </c>
    </row>
    <row r="55" spans="2:7" ht="12" customHeight="1" x14ac:dyDescent="0.2">
      <c r="B55" s="63">
        <v>50</v>
      </c>
      <c r="C55" s="59">
        <v>443</v>
      </c>
      <c r="D55" s="59">
        <v>410</v>
      </c>
      <c r="E55" s="59">
        <v>387</v>
      </c>
      <c r="F55" s="19">
        <v>0.87358916478555304</v>
      </c>
      <c r="G55" s="19">
        <v>0.94390243902438997</v>
      </c>
    </row>
    <row r="56" spans="2:7" ht="12" customHeight="1" x14ac:dyDescent="0.2">
      <c r="B56" s="63">
        <v>51</v>
      </c>
      <c r="C56" s="59">
        <v>492</v>
      </c>
      <c r="D56" s="59">
        <v>477</v>
      </c>
      <c r="E56" s="59">
        <v>456</v>
      </c>
      <c r="F56" s="19">
        <v>0.92682926829268297</v>
      </c>
      <c r="G56" s="19">
        <v>0.95597484276729505</v>
      </c>
    </row>
    <row r="57" spans="2:7" ht="12" customHeight="1" x14ac:dyDescent="0.2">
      <c r="B57" s="63">
        <v>52</v>
      </c>
      <c r="C57" s="59">
        <v>169</v>
      </c>
      <c r="D57" s="59">
        <v>120</v>
      </c>
      <c r="E57" s="59">
        <v>115</v>
      </c>
      <c r="F57" s="19">
        <v>0.68047337278106501</v>
      </c>
      <c r="G57" s="19">
        <v>0.95833333333333304</v>
      </c>
    </row>
    <row r="58" spans="2:7" ht="12" customHeight="1" x14ac:dyDescent="0.2">
      <c r="B58" s="63">
        <v>53</v>
      </c>
      <c r="C58" s="59">
        <v>230</v>
      </c>
      <c r="D58" s="59">
        <v>242</v>
      </c>
      <c r="E58" s="59">
        <v>206</v>
      </c>
      <c r="F58" s="19">
        <v>0.89565217391304297</v>
      </c>
      <c r="G58" s="19">
        <v>0.85123966942148699</v>
      </c>
    </row>
    <row r="59" spans="2:7" ht="12" customHeight="1" x14ac:dyDescent="0.2">
      <c r="B59" s="63">
        <v>54</v>
      </c>
      <c r="C59" s="59">
        <v>483</v>
      </c>
      <c r="D59" s="59">
        <v>465</v>
      </c>
      <c r="E59" s="59">
        <v>453</v>
      </c>
      <c r="F59" s="19">
        <v>0.93788819875776397</v>
      </c>
      <c r="G59" s="19">
        <v>0.97419354838709604</v>
      </c>
    </row>
    <row r="60" spans="2:7" ht="12" customHeight="1" x14ac:dyDescent="0.2">
      <c r="B60" s="63">
        <v>55</v>
      </c>
      <c r="C60" s="59">
        <v>139</v>
      </c>
      <c r="D60" s="59">
        <v>132</v>
      </c>
      <c r="E60" s="59">
        <v>127</v>
      </c>
      <c r="F60" s="19">
        <v>0.91366906474820098</v>
      </c>
      <c r="G60" s="19">
        <v>0.96212121212121204</v>
      </c>
    </row>
    <row r="61" spans="2:7" ht="12" customHeight="1" x14ac:dyDescent="0.2">
      <c r="B61" s="63">
        <v>56</v>
      </c>
      <c r="C61" s="59">
        <v>526</v>
      </c>
      <c r="D61" s="59">
        <v>492</v>
      </c>
      <c r="E61" s="59">
        <v>483</v>
      </c>
      <c r="F61" s="19">
        <v>0.91825095057034201</v>
      </c>
      <c r="G61" s="19">
        <v>0.98170731707317005</v>
      </c>
    </row>
    <row r="62" spans="2:7" ht="12" customHeight="1" x14ac:dyDescent="0.2">
      <c r="B62" s="63">
        <v>57</v>
      </c>
      <c r="C62" s="59">
        <v>800</v>
      </c>
      <c r="D62" s="59">
        <v>798</v>
      </c>
      <c r="E62" s="59">
        <v>763</v>
      </c>
      <c r="F62" s="19">
        <v>0.95374999999999999</v>
      </c>
      <c r="G62" s="19">
        <v>0.95614035087719296</v>
      </c>
    </row>
    <row r="63" spans="2:7" ht="12" customHeight="1" x14ac:dyDescent="0.2">
      <c r="B63" s="63">
        <v>58</v>
      </c>
      <c r="C63" s="59">
        <v>202</v>
      </c>
      <c r="D63" s="59">
        <v>198</v>
      </c>
      <c r="E63" s="59">
        <v>190</v>
      </c>
      <c r="F63" s="19">
        <v>0.94059405940593999</v>
      </c>
      <c r="G63" s="19">
        <v>0.959595959595959</v>
      </c>
    </row>
    <row r="64" spans="2:7" ht="12" customHeight="1" x14ac:dyDescent="0.2">
      <c r="B64" s="63">
        <v>59</v>
      </c>
      <c r="C64" s="59">
        <v>2656</v>
      </c>
      <c r="D64" s="59">
        <v>2479</v>
      </c>
      <c r="E64" s="59">
        <v>2390</v>
      </c>
      <c r="F64" s="19">
        <v>0.89984939759036098</v>
      </c>
      <c r="G64" s="19">
        <v>0.96409842678499302</v>
      </c>
    </row>
    <row r="65" spans="2:7" ht="12" customHeight="1" x14ac:dyDescent="0.2">
      <c r="B65" s="63">
        <v>60</v>
      </c>
      <c r="C65" s="59">
        <v>840</v>
      </c>
      <c r="D65" s="59">
        <v>820</v>
      </c>
      <c r="E65" s="59">
        <v>761</v>
      </c>
      <c r="F65" s="19">
        <v>0.90595238095238095</v>
      </c>
      <c r="G65" s="19">
        <v>0.92804878048780404</v>
      </c>
    </row>
    <row r="66" spans="2:7" ht="12" customHeight="1" x14ac:dyDescent="0.2">
      <c r="B66" s="63">
        <v>61</v>
      </c>
      <c r="C66" s="59">
        <v>386</v>
      </c>
      <c r="D66" s="59">
        <v>342</v>
      </c>
      <c r="E66" s="59">
        <v>305</v>
      </c>
      <c r="F66" s="19">
        <v>0.79015544041450703</v>
      </c>
      <c r="G66" s="19">
        <v>0.89181286549707595</v>
      </c>
    </row>
    <row r="67" spans="2:7" ht="12" customHeight="1" x14ac:dyDescent="0.2">
      <c r="B67" s="63">
        <v>62</v>
      </c>
      <c r="C67" s="59">
        <v>1306</v>
      </c>
      <c r="D67" s="59">
        <v>1218</v>
      </c>
      <c r="E67" s="59">
        <v>1167</v>
      </c>
      <c r="F67" s="19">
        <v>0.89356814701378195</v>
      </c>
      <c r="G67" s="19">
        <v>0.95812807881773399</v>
      </c>
    </row>
    <row r="68" spans="2:7" ht="12" customHeight="1" x14ac:dyDescent="0.2">
      <c r="B68" s="63">
        <v>63</v>
      </c>
      <c r="C68" s="59">
        <v>385</v>
      </c>
      <c r="D68" s="59">
        <v>359</v>
      </c>
      <c r="E68" s="59">
        <v>324</v>
      </c>
      <c r="F68" s="19">
        <v>0.84155844155844095</v>
      </c>
      <c r="G68" s="19">
        <v>0.90250696378829998</v>
      </c>
    </row>
    <row r="69" spans="2:7" ht="12" customHeight="1" x14ac:dyDescent="0.2">
      <c r="B69" s="63">
        <v>64</v>
      </c>
      <c r="C69" s="59">
        <v>572</v>
      </c>
      <c r="D69" s="59">
        <v>505</v>
      </c>
      <c r="E69" s="59">
        <v>483</v>
      </c>
      <c r="F69" s="19">
        <v>0.84440559440559404</v>
      </c>
      <c r="G69" s="19">
        <v>0.95643564356435595</v>
      </c>
    </row>
    <row r="70" spans="2:7" ht="12" customHeight="1" x14ac:dyDescent="0.2">
      <c r="B70" s="63">
        <v>65</v>
      </c>
      <c r="C70" s="59">
        <v>260</v>
      </c>
      <c r="D70" s="59">
        <v>257</v>
      </c>
      <c r="E70" s="59">
        <v>251</v>
      </c>
      <c r="F70" s="19">
        <v>0.96538461538461495</v>
      </c>
      <c r="G70" s="19">
        <v>0.976653696498054</v>
      </c>
    </row>
    <row r="71" spans="2:7" ht="12" customHeight="1" x14ac:dyDescent="0.2">
      <c r="B71" s="63">
        <v>66</v>
      </c>
      <c r="C71" s="59">
        <v>450</v>
      </c>
      <c r="D71" s="59">
        <v>421</v>
      </c>
      <c r="E71" s="59">
        <v>412</v>
      </c>
      <c r="F71" s="19">
        <v>0.91555555555555501</v>
      </c>
      <c r="G71" s="19">
        <v>0.97862232779097302</v>
      </c>
    </row>
    <row r="72" spans="2:7" ht="12" customHeight="1" x14ac:dyDescent="0.2">
      <c r="B72" s="63">
        <v>67</v>
      </c>
      <c r="C72" s="59">
        <v>854</v>
      </c>
      <c r="D72" s="59">
        <v>842</v>
      </c>
      <c r="E72" s="59">
        <v>790</v>
      </c>
      <c r="F72" s="19">
        <v>0.92505854800936704</v>
      </c>
      <c r="G72" s="19">
        <v>0.93824228028503498</v>
      </c>
    </row>
    <row r="73" spans="2:7" ht="12" customHeight="1" x14ac:dyDescent="0.2">
      <c r="B73" s="63">
        <v>68</v>
      </c>
      <c r="C73" s="59">
        <v>620</v>
      </c>
      <c r="D73" s="59">
        <v>613</v>
      </c>
      <c r="E73" s="59">
        <v>596</v>
      </c>
      <c r="F73" s="19">
        <v>0.96129032258064495</v>
      </c>
      <c r="G73" s="19">
        <v>0.97226753670472998</v>
      </c>
    </row>
    <row r="74" spans="2:7" ht="12" customHeight="1" x14ac:dyDescent="0.2">
      <c r="B74" s="63">
        <v>69</v>
      </c>
      <c r="C74" s="59">
        <v>1742</v>
      </c>
      <c r="D74" s="59">
        <v>1686</v>
      </c>
      <c r="E74" s="59">
        <v>1638</v>
      </c>
      <c r="F74" s="19">
        <v>0.94029850746268595</v>
      </c>
      <c r="G74" s="19">
        <v>0.97153024911032004</v>
      </c>
    </row>
    <row r="75" spans="2:7" ht="12" customHeight="1" x14ac:dyDescent="0.2">
      <c r="B75" s="63">
        <v>70</v>
      </c>
      <c r="C75" s="59">
        <v>135</v>
      </c>
      <c r="D75" s="59">
        <v>132</v>
      </c>
      <c r="E75" s="59">
        <v>131</v>
      </c>
      <c r="F75" s="19">
        <v>0.97037037037036999</v>
      </c>
      <c r="G75" s="19">
        <v>0.99242424242424199</v>
      </c>
    </row>
    <row r="76" spans="2:7" ht="12" customHeight="1" x14ac:dyDescent="0.2">
      <c r="B76" s="63">
        <v>71</v>
      </c>
      <c r="C76" s="59">
        <v>540</v>
      </c>
      <c r="D76" s="59">
        <v>533</v>
      </c>
      <c r="E76" s="59">
        <v>503</v>
      </c>
      <c r="F76" s="19">
        <v>0.93148148148148102</v>
      </c>
      <c r="G76" s="19">
        <v>0.943714821763602</v>
      </c>
    </row>
    <row r="77" spans="2:7" ht="12" customHeight="1" x14ac:dyDescent="0.2">
      <c r="B77" s="63">
        <v>72</v>
      </c>
      <c r="C77" s="59">
        <v>457</v>
      </c>
      <c r="D77" s="59">
        <v>449</v>
      </c>
      <c r="E77" s="59">
        <v>415</v>
      </c>
      <c r="F77" s="19">
        <v>0.90809628008752696</v>
      </c>
      <c r="G77" s="19">
        <v>0.92427616926503298</v>
      </c>
    </row>
    <row r="78" spans="2:7" ht="12" customHeight="1" x14ac:dyDescent="0.2">
      <c r="B78" s="63">
        <v>73</v>
      </c>
      <c r="C78" s="59">
        <v>437</v>
      </c>
      <c r="D78" s="59">
        <v>440</v>
      </c>
      <c r="E78" s="59">
        <v>426</v>
      </c>
      <c r="F78" s="19">
        <v>0.97482837528604105</v>
      </c>
      <c r="G78" s="19">
        <v>0.96818181818181803</v>
      </c>
    </row>
    <row r="79" spans="2:7" ht="12" customHeight="1" x14ac:dyDescent="0.2">
      <c r="B79" s="63">
        <v>74</v>
      </c>
      <c r="C79" s="59">
        <v>856</v>
      </c>
      <c r="D79" s="59">
        <v>821</v>
      </c>
      <c r="E79" s="59">
        <v>804</v>
      </c>
      <c r="F79" s="19">
        <v>0.93925233644859796</v>
      </c>
      <c r="G79" s="19">
        <v>0.979293544457978</v>
      </c>
    </row>
    <row r="80" spans="2:7" ht="12" customHeight="1" x14ac:dyDescent="0.2">
      <c r="B80" s="63">
        <v>75</v>
      </c>
      <c r="C80" s="59">
        <v>2435</v>
      </c>
      <c r="D80" s="59">
        <v>2042</v>
      </c>
      <c r="E80" s="59">
        <v>1966</v>
      </c>
      <c r="F80" s="19">
        <v>0.80739219712525601</v>
      </c>
      <c r="G80" s="19">
        <v>0.96278158667972502</v>
      </c>
    </row>
    <row r="81" spans="2:7" ht="12" customHeight="1" x14ac:dyDescent="0.2">
      <c r="B81" s="63">
        <v>76</v>
      </c>
      <c r="C81" s="59">
        <v>1574</v>
      </c>
      <c r="D81" s="59">
        <v>1501</v>
      </c>
      <c r="E81" s="59">
        <v>1414</v>
      </c>
      <c r="F81" s="19">
        <v>0.89834815756035502</v>
      </c>
      <c r="G81" s="19">
        <v>0.94203864090606204</v>
      </c>
    </row>
    <row r="82" spans="2:7" ht="12" customHeight="1" x14ac:dyDescent="0.2">
      <c r="B82" s="63">
        <v>77</v>
      </c>
      <c r="C82" s="59">
        <v>1363</v>
      </c>
      <c r="D82" s="59">
        <v>1124</v>
      </c>
      <c r="E82" s="59">
        <v>1081</v>
      </c>
      <c r="F82" s="19">
        <v>0.79310344827586199</v>
      </c>
      <c r="G82" s="19">
        <v>0.96174377224199203</v>
      </c>
    </row>
    <row r="83" spans="2:7" ht="12" customHeight="1" x14ac:dyDescent="0.2">
      <c r="B83" s="63">
        <v>78</v>
      </c>
      <c r="C83" s="59">
        <v>914</v>
      </c>
      <c r="D83" s="59">
        <v>1072</v>
      </c>
      <c r="E83" s="59">
        <v>817</v>
      </c>
      <c r="F83" s="19">
        <v>0.89387308533916798</v>
      </c>
      <c r="G83" s="19">
        <v>0.76212686567164101</v>
      </c>
    </row>
    <row r="84" spans="2:7" ht="12" customHeight="1" x14ac:dyDescent="0.2">
      <c r="B84" s="63">
        <v>79</v>
      </c>
      <c r="C84" s="59">
        <v>309</v>
      </c>
      <c r="D84" s="59">
        <v>298</v>
      </c>
      <c r="E84" s="59">
        <v>293</v>
      </c>
      <c r="F84" s="19">
        <v>0.94822006472491904</v>
      </c>
      <c r="G84" s="19">
        <v>0.98322147651006697</v>
      </c>
    </row>
    <row r="85" spans="2:7" ht="12" customHeight="1" x14ac:dyDescent="0.2">
      <c r="B85" s="63">
        <v>80</v>
      </c>
      <c r="C85" s="59">
        <v>629</v>
      </c>
      <c r="D85" s="59">
        <v>607</v>
      </c>
      <c r="E85" s="59">
        <v>582</v>
      </c>
      <c r="F85" s="19">
        <v>0.92527821939586596</v>
      </c>
      <c r="G85" s="19">
        <v>0.95881383855024704</v>
      </c>
    </row>
    <row r="86" spans="2:7" ht="12" customHeight="1" x14ac:dyDescent="0.2">
      <c r="B86" s="63">
        <v>81</v>
      </c>
      <c r="C86" s="59">
        <v>367</v>
      </c>
      <c r="D86" s="59">
        <v>340</v>
      </c>
      <c r="E86" s="59">
        <v>323</v>
      </c>
      <c r="F86" s="19">
        <v>0.88010899182561297</v>
      </c>
      <c r="G86" s="19">
        <v>0.95</v>
      </c>
    </row>
    <row r="87" spans="2:7" ht="12" customHeight="1" x14ac:dyDescent="0.2">
      <c r="B87" s="63">
        <v>82</v>
      </c>
      <c r="C87" s="59">
        <v>165</v>
      </c>
      <c r="D87" s="59">
        <v>164</v>
      </c>
      <c r="E87" s="59">
        <v>158</v>
      </c>
      <c r="F87" s="19">
        <v>0.95757575757575697</v>
      </c>
      <c r="G87" s="19">
        <v>0.96341463414634099</v>
      </c>
    </row>
    <row r="88" spans="2:7" ht="12" customHeight="1" x14ac:dyDescent="0.2">
      <c r="B88" s="63">
        <v>83</v>
      </c>
      <c r="C88" s="59">
        <v>875</v>
      </c>
      <c r="D88" s="59">
        <v>824</v>
      </c>
      <c r="E88" s="59">
        <v>751</v>
      </c>
      <c r="F88" s="19">
        <v>0.85828571428571399</v>
      </c>
      <c r="G88" s="19">
        <v>0.91140776699029102</v>
      </c>
    </row>
    <row r="89" spans="2:7" ht="12" customHeight="1" x14ac:dyDescent="0.2">
      <c r="B89" s="63">
        <v>84</v>
      </c>
      <c r="C89" s="59">
        <v>657</v>
      </c>
      <c r="D89" s="59">
        <v>569</v>
      </c>
      <c r="E89" s="59">
        <v>551</v>
      </c>
      <c r="F89" s="19">
        <v>0.83866057838660502</v>
      </c>
      <c r="G89" s="19">
        <v>0.96836555360281196</v>
      </c>
    </row>
    <row r="90" spans="2:7" ht="12" customHeight="1" x14ac:dyDescent="0.2">
      <c r="B90" s="63">
        <v>85</v>
      </c>
      <c r="C90" s="59">
        <v>444</v>
      </c>
      <c r="D90" s="59">
        <v>359</v>
      </c>
      <c r="E90" s="59">
        <v>323</v>
      </c>
      <c r="F90" s="19">
        <v>0.72747747747747704</v>
      </c>
      <c r="G90" s="19">
        <v>0.89972144846796598</v>
      </c>
    </row>
    <row r="91" spans="2:7" ht="12" customHeight="1" x14ac:dyDescent="0.2">
      <c r="B91" s="63">
        <v>86</v>
      </c>
      <c r="C91" s="59">
        <v>346</v>
      </c>
      <c r="D91" s="59">
        <v>341</v>
      </c>
      <c r="E91" s="59">
        <v>338</v>
      </c>
      <c r="F91" s="19">
        <v>0.97687861271676302</v>
      </c>
      <c r="G91" s="19">
        <v>0.99120234604105495</v>
      </c>
    </row>
    <row r="92" spans="2:7" ht="12" customHeight="1" x14ac:dyDescent="0.2">
      <c r="B92" s="63">
        <v>87</v>
      </c>
      <c r="C92" s="59">
        <v>358</v>
      </c>
      <c r="D92" s="59">
        <v>307</v>
      </c>
      <c r="E92" s="59">
        <v>301</v>
      </c>
      <c r="F92" s="19">
        <v>0.84078212290502796</v>
      </c>
      <c r="G92" s="19">
        <v>0.98045602605863102</v>
      </c>
    </row>
    <row r="93" spans="2:7" ht="12" customHeight="1" x14ac:dyDescent="0.2">
      <c r="B93" s="63">
        <v>88</v>
      </c>
      <c r="C93" s="59">
        <v>325</v>
      </c>
      <c r="D93" s="59">
        <v>321</v>
      </c>
      <c r="E93" s="59">
        <v>314</v>
      </c>
      <c r="F93" s="19">
        <v>0.96615384615384603</v>
      </c>
      <c r="G93" s="19">
        <v>0.97819314641744504</v>
      </c>
    </row>
    <row r="94" spans="2:7" ht="12" customHeight="1" x14ac:dyDescent="0.2">
      <c r="B94" s="63">
        <v>89</v>
      </c>
      <c r="C94" s="59">
        <v>416</v>
      </c>
      <c r="D94" s="59">
        <v>411</v>
      </c>
      <c r="E94" s="59">
        <v>399</v>
      </c>
      <c r="F94" s="19">
        <v>0.95913461538461497</v>
      </c>
      <c r="G94" s="19">
        <v>0.97080291970802901</v>
      </c>
    </row>
    <row r="95" spans="2:7" ht="12" customHeight="1" x14ac:dyDescent="0.2">
      <c r="B95" s="63">
        <v>90</v>
      </c>
      <c r="C95" s="59">
        <v>268</v>
      </c>
      <c r="D95" s="59">
        <v>256</v>
      </c>
      <c r="E95" s="59">
        <v>246</v>
      </c>
      <c r="F95" s="19">
        <v>0.91791044776119401</v>
      </c>
      <c r="G95" s="19">
        <v>0.9609375</v>
      </c>
    </row>
    <row r="96" spans="2:7" ht="12" customHeight="1" x14ac:dyDescent="0.2">
      <c r="B96" s="63">
        <v>91</v>
      </c>
      <c r="C96" s="59">
        <v>1168</v>
      </c>
      <c r="D96" s="59">
        <v>1058</v>
      </c>
      <c r="E96" s="59">
        <v>1002</v>
      </c>
      <c r="F96" s="19">
        <v>0.85787671232876705</v>
      </c>
      <c r="G96" s="19">
        <v>0.947069943289225</v>
      </c>
    </row>
    <row r="97" spans="2:7" ht="12" customHeight="1" x14ac:dyDescent="0.2">
      <c r="B97" s="63">
        <v>92</v>
      </c>
      <c r="C97" s="59">
        <v>1460</v>
      </c>
      <c r="D97" s="59">
        <v>1403</v>
      </c>
      <c r="E97" s="59">
        <v>1313</v>
      </c>
      <c r="F97" s="19">
        <v>0.89931506849315002</v>
      </c>
      <c r="G97" s="19">
        <v>0.93585174625801804</v>
      </c>
    </row>
    <row r="98" spans="2:7" ht="12" customHeight="1" x14ac:dyDescent="0.2">
      <c r="B98" s="63">
        <v>93</v>
      </c>
      <c r="C98" s="59">
        <v>1687</v>
      </c>
      <c r="D98" s="59">
        <v>1476</v>
      </c>
      <c r="E98" s="59">
        <v>1266</v>
      </c>
      <c r="F98" s="19">
        <v>0.75044457617071703</v>
      </c>
      <c r="G98" s="19">
        <v>0.85772357723577197</v>
      </c>
    </row>
    <row r="99" spans="2:7" ht="12" customHeight="1" x14ac:dyDescent="0.2">
      <c r="B99" s="63">
        <v>94</v>
      </c>
      <c r="C99" s="59">
        <v>1464</v>
      </c>
      <c r="D99" s="59">
        <v>1336</v>
      </c>
      <c r="E99" s="59">
        <v>1286</v>
      </c>
      <c r="F99" s="19">
        <v>0.87841530054644801</v>
      </c>
      <c r="G99" s="19">
        <v>0.96257485029940104</v>
      </c>
    </row>
    <row r="100" spans="2:7" ht="12" customHeight="1" x14ac:dyDescent="0.2">
      <c r="B100" s="63">
        <v>95</v>
      </c>
      <c r="C100" s="59">
        <v>1429</v>
      </c>
      <c r="D100" s="59">
        <v>1388</v>
      </c>
      <c r="E100" s="59">
        <v>1292</v>
      </c>
      <c r="F100" s="19">
        <v>0.90412876137158804</v>
      </c>
      <c r="G100" s="19">
        <v>0.93083573487031701</v>
      </c>
    </row>
    <row r="101" spans="2:7" ht="12" customHeight="1" x14ac:dyDescent="0.2">
      <c r="B101" s="63">
        <v>97</v>
      </c>
      <c r="C101" s="59">
        <v>1453</v>
      </c>
      <c r="D101" s="59">
        <v>1293</v>
      </c>
      <c r="E101" s="59">
        <v>1169</v>
      </c>
      <c r="F101" s="19">
        <v>0.80454232622161004</v>
      </c>
      <c r="G101" s="19">
        <v>0.904098994586233</v>
      </c>
    </row>
    <row r="102" spans="2:7" ht="12" customHeight="1" x14ac:dyDescent="0.2">
      <c r="B102" s="63">
        <v>98</v>
      </c>
      <c r="C102" s="59">
        <v>104</v>
      </c>
      <c r="D102" s="59"/>
      <c r="E102" s="59"/>
      <c r="F102" s="19">
        <v>0</v>
      </c>
      <c r="G102" s="19">
        <v>0</v>
      </c>
    </row>
    <row r="104" spans="2:7" ht="43.5" customHeight="1" x14ac:dyDescent="0.2">
      <c r="B104" s="121" t="s">
        <v>255</v>
      </c>
      <c r="C104" s="136"/>
      <c r="D104" s="136"/>
      <c r="E104" s="136"/>
      <c r="F104" s="136"/>
      <c r="G104" s="136"/>
    </row>
  </sheetData>
  <mergeCells count="1">
    <mergeCell ref="B104:G10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712C-F757-4010-A206-F89436A31A56}">
  <dimension ref="B1:O40"/>
  <sheetViews>
    <sheetView showGridLines="0" zoomScaleNormal="100" workbookViewId="0">
      <selection activeCell="G11" sqref="G11"/>
    </sheetView>
  </sheetViews>
  <sheetFormatPr baseColWidth="10" defaultColWidth="10.81640625" defaultRowHeight="10" x14ac:dyDescent="0.2"/>
  <cols>
    <col min="1" max="1" width="2.1796875" style="5" customWidth="1"/>
    <col min="2" max="2" width="17.81640625" style="5" customWidth="1"/>
    <col min="3" max="3" width="11.7265625" style="5" customWidth="1"/>
    <col min="4" max="4" width="11.1796875" style="5" customWidth="1"/>
    <col min="5" max="5" width="9.7265625" style="5" customWidth="1"/>
    <col min="6" max="6" width="7.453125" style="5" customWidth="1"/>
    <col min="7" max="7" width="9.26953125" style="5" customWidth="1"/>
    <col min="8" max="8" width="11" style="5" customWidth="1"/>
    <col min="9" max="9" width="11.26953125" style="5" customWidth="1"/>
    <col min="10" max="10" width="12.453125" style="5" bestFit="1" customWidth="1"/>
    <col min="11" max="16384" width="10.81640625" style="5"/>
  </cols>
  <sheetData>
    <row r="1" spans="2:15" ht="5.15" customHeight="1" x14ac:dyDescent="0.2"/>
    <row r="2" spans="2:15" ht="17.149999999999999" customHeight="1" x14ac:dyDescent="0.2">
      <c r="B2" s="127" t="s">
        <v>212</v>
      </c>
      <c r="C2" s="127"/>
      <c r="D2" s="127"/>
      <c r="E2" s="127"/>
      <c r="F2" s="127"/>
      <c r="G2" s="127"/>
      <c r="H2" s="127"/>
      <c r="I2" s="127"/>
      <c r="J2" s="127"/>
      <c r="K2" s="127"/>
    </row>
    <row r="3" spans="2:15" ht="28.5" customHeight="1" x14ac:dyDescent="0.2">
      <c r="B3" s="85" t="s">
        <v>205</v>
      </c>
      <c r="C3" s="83" t="s">
        <v>50</v>
      </c>
      <c r="D3" s="83" t="s">
        <v>19</v>
      </c>
      <c r="E3" s="83" t="s">
        <v>1</v>
      </c>
      <c r="F3" s="83" t="s">
        <v>0</v>
      </c>
      <c r="G3" s="83" t="s">
        <v>20</v>
      </c>
      <c r="H3" s="83" t="s">
        <v>21</v>
      </c>
      <c r="I3" s="83" t="s">
        <v>17</v>
      </c>
      <c r="J3" s="83" t="s">
        <v>53</v>
      </c>
    </row>
    <row r="4" spans="2:15" ht="12" customHeight="1" x14ac:dyDescent="0.25">
      <c r="B4" s="84" t="s">
        <v>50</v>
      </c>
      <c r="C4" s="138">
        <v>26060</v>
      </c>
      <c r="D4" s="138">
        <v>116</v>
      </c>
      <c r="E4" s="138">
        <v>107</v>
      </c>
      <c r="F4" s="138">
        <v>7</v>
      </c>
      <c r="G4" s="138">
        <v>8</v>
      </c>
      <c r="H4" s="138">
        <v>11</v>
      </c>
      <c r="I4" s="138">
        <v>2635</v>
      </c>
      <c r="J4" s="139">
        <v>28944</v>
      </c>
    </row>
    <row r="5" spans="2:15" ht="12" customHeight="1" x14ac:dyDescent="0.25">
      <c r="B5" s="84" t="s">
        <v>18</v>
      </c>
      <c r="C5" s="138">
        <v>5980</v>
      </c>
      <c r="D5" s="138">
        <v>37</v>
      </c>
      <c r="E5" s="138">
        <v>16</v>
      </c>
      <c r="F5" s="138" t="s">
        <v>256</v>
      </c>
      <c r="G5" s="138">
        <v>6</v>
      </c>
      <c r="H5" s="138"/>
      <c r="I5" s="138">
        <v>624</v>
      </c>
      <c r="J5" s="138">
        <v>6665</v>
      </c>
    </row>
    <row r="6" spans="2:15" ht="12" customHeight="1" x14ac:dyDescent="0.25">
      <c r="B6" s="84" t="s">
        <v>22</v>
      </c>
      <c r="C6" s="138">
        <v>601</v>
      </c>
      <c r="D6" s="138">
        <v>132</v>
      </c>
      <c r="E6" s="138">
        <v>11</v>
      </c>
      <c r="F6" s="138" t="s">
        <v>256</v>
      </c>
      <c r="G6" s="138" t="s">
        <v>256</v>
      </c>
      <c r="H6" s="138">
        <v>9</v>
      </c>
      <c r="I6" s="138">
        <v>67</v>
      </c>
      <c r="J6" s="138">
        <v>825</v>
      </c>
    </row>
    <row r="7" spans="2:15" ht="12" customHeight="1" x14ac:dyDescent="0.25">
      <c r="B7" s="84" t="s">
        <v>23</v>
      </c>
      <c r="C7" s="138">
        <v>637</v>
      </c>
      <c r="D7" s="138">
        <v>5044</v>
      </c>
      <c r="E7" s="138">
        <v>230</v>
      </c>
      <c r="F7" s="138">
        <v>32</v>
      </c>
      <c r="G7" s="138" t="s">
        <v>256</v>
      </c>
      <c r="H7" s="138">
        <v>17</v>
      </c>
      <c r="I7" s="138">
        <v>559</v>
      </c>
      <c r="J7" s="138">
        <v>6520</v>
      </c>
    </row>
    <row r="8" spans="2:15" ht="12" customHeight="1" x14ac:dyDescent="0.25">
      <c r="B8" s="84" t="s">
        <v>1</v>
      </c>
      <c r="C8" s="138">
        <v>479</v>
      </c>
      <c r="D8" s="138">
        <v>434</v>
      </c>
      <c r="E8" s="138">
        <v>5080</v>
      </c>
      <c r="F8" s="138">
        <v>84</v>
      </c>
      <c r="G8" s="138">
        <v>19</v>
      </c>
      <c r="H8" s="138" t="s">
        <v>256</v>
      </c>
      <c r="I8" s="138">
        <v>626</v>
      </c>
      <c r="J8" s="138">
        <v>6724</v>
      </c>
    </row>
    <row r="9" spans="2:15" ht="12" customHeight="1" x14ac:dyDescent="0.25">
      <c r="B9" s="84" t="s">
        <v>0</v>
      </c>
      <c r="C9" s="138">
        <v>69</v>
      </c>
      <c r="D9" s="138">
        <v>147</v>
      </c>
      <c r="E9" s="138">
        <v>129</v>
      </c>
      <c r="F9" s="138">
        <v>256</v>
      </c>
      <c r="G9" s="138"/>
      <c r="H9" s="138">
        <v>23</v>
      </c>
      <c r="I9" s="138">
        <v>57</v>
      </c>
      <c r="J9" s="138">
        <v>681</v>
      </c>
    </row>
    <row r="10" spans="2:15" ht="12" customHeight="1" x14ac:dyDescent="0.25">
      <c r="B10" s="84" t="s">
        <v>20</v>
      </c>
      <c r="C10" s="138">
        <v>96</v>
      </c>
      <c r="D10" s="138">
        <v>28</v>
      </c>
      <c r="E10" s="138">
        <v>33</v>
      </c>
      <c r="F10" s="138" t="s">
        <v>256</v>
      </c>
      <c r="G10" s="138">
        <v>357</v>
      </c>
      <c r="H10" s="138" t="s">
        <v>256</v>
      </c>
      <c r="I10" s="138">
        <v>92</v>
      </c>
      <c r="J10" s="138">
        <v>610</v>
      </c>
    </row>
    <row r="11" spans="2:15" ht="12" customHeight="1" x14ac:dyDescent="0.25">
      <c r="B11" s="84" t="s">
        <v>17</v>
      </c>
      <c r="C11" s="138">
        <v>1062</v>
      </c>
      <c r="D11" s="138">
        <v>99</v>
      </c>
      <c r="E11" s="138">
        <v>111</v>
      </c>
      <c r="F11" s="138">
        <v>15</v>
      </c>
      <c r="G11" s="138">
        <v>12</v>
      </c>
      <c r="H11" s="138" t="s">
        <v>256</v>
      </c>
      <c r="I11" s="138">
        <v>125</v>
      </c>
      <c r="J11" s="138">
        <v>1426</v>
      </c>
    </row>
    <row r="12" spans="2:15" ht="12" customHeight="1" x14ac:dyDescent="0.25">
      <c r="B12" s="84" t="s">
        <v>53</v>
      </c>
      <c r="C12" s="139">
        <v>34984</v>
      </c>
      <c r="D12" s="138">
        <v>6037</v>
      </c>
      <c r="E12" s="138">
        <v>5717</v>
      </c>
      <c r="F12" s="138">
        <v>400</v>
      </c>
      <c r="G12" s="138">
        <v>405</v>
      </c>
      <c r="H12" s="138">
        <v>67</v>
      </c>
      <c r="I12" s="138">
        <v>4785</v>
      </c>
      <c r="J12" s="139">
        <v>52395</v>
      </c>
    </row>
    <row r="14" spans="2:15" ht="46" customHeight="1" x14ac:dyDescent="0.2">
      <c r="B14" s="130" t="s">
        <v>236</v>
      </c>
      <c r="C14" s="130"/>
      <c r="D14" s="130"/>
      <c r="E14" s="130"/>
      <c r="F14" s="130"/>
      <c r="G14" s="130"/>
      <c r="H14" s="130"/>
      <c r="I14" s="130"/>
      <c r="J14" s="130"/>
    </row>
    <row r="16" spans="2:15" x14ac:dyDescent="0.2">
      <c r="K16" s="64"/>
      <c r="L16" s="64"/>
      <c r="M16" s="64"/>
      <c r="N16" s="64"/>
      <c r="O16" s="64"/>
    </row>
    <row r="38" spans="2:10" ht="10.5" x14ac:dyDescent="0.2">
      <c r="B38" s="80"/>
      <c r="C38" s="80"/>
      <c r="D38" s="80"/>
      <c r="E38" s="80"/>
      <c r="F38" s="80"/>
      <c r="G38" s="80"/>
      <c r="H38" s="80"/>
      <c r="I38" s="80"/>
      <c r="J38" s="80"/>
    </row>
    <row r="39" spans="2:10" x14ac:dyDescent="0.2">
      <c r="B39" s="81"/>
      <c r="C39" s="82"/>
      <c r="D39" s="82"/>
      <c r="E39" s="82"/>
      <c r="F39" s="82"/>
      <c r="G39" s="82"/>
      <c r="H39" s="82"/>
      <c r="I39" s="82"/>
      <c r="J39" s="82"/>
    </row>
    <row r="40" spans="2:10" x14ac:dyDescent="0.2">
      <c r="B40" s="81"/>
      <c r="C40" s="82"/>
      <c r="D40" s="82"/>
      <c r="E40" s="82"/>
      <c r="F40" s="82"/>
      <c r="G40" s="82"/>
      <c r="H40" s="82"/>
      <c r="I40" s="82"/>
      <c r="J40" s="82"/>
    </row>
  </sheetData>
  <mergeCells count="2">
    <mergeCell ref="B14:J14"/>
    <mergeCell ref="B2:K2"/>
  </mergeCells>
  <conditionalFormatting sqref="C4:J12">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8652-82D3-44E9-821D-13E8D6236B81}">
  <dimension ref="B1:J14"/>
  <sheetViews>
    <sheetView showGridLines="0" zoomScaleNormal="100" workbookViewId="0">
      <selection activeCell="E7" sqref="E7"/>
    </sheetView>
  </sheetViews>
  <sheetFormatPr baseColWidth="10" defaultColWidth="10.81640625" defaultRowHeight="10" x14ac:dyDescent="0.2"/>
  <cols>
    <col min="1" max="1" width="2.1796875" style="5" customWidth="1"/>
    <col min="2" max="2" width="22" style="5" customWidth="1"/>
    <col min="3" max="3" width="10.81640625" style="5"/>
    <col min="4" max="4" width="13.81640625" style="5" customWidth="1"/>
    <col min="5" max="5" width="13.7265625" style="5" customWidth="1"/>
    <col min="6" max="16384" width="10.81640625" style="5"/>
  </cols>
  <sheetData>
    <row r="1" spans="2:10" ht="10" customHeight="1" x14ac:dyDescent="0.2"/>
    <row r="2" spans="2:10" ht="16" customHeight="1" x14ac:dyDescent="0.2">
      <c r="B2" s="127" t="s">
        <v>199</v>
      </c>
      <c r="C2" s="127"/>
      <c r="D2" s="127"/>
      <c r="E2" s="127"/>
      <c r="F2" s="127"/>
      <c r="G2" s="127"/>
      <c r="H2" s="127"/>
      <c r="I2" s="127"/>
      <c r="J2" s="127"/>
    </row>
    <row r="3" spans="2:10" ht="29.25" customHeight="1" x14ac:dyDescent="0.2">
      <c r="B3" s="85" t="s">
        <v>204</v>
      </c>
      <c r="C3" s="90" t="s">
        <v>2</v>
      </c>
      <c r="D3" s="83" t="s">
        <v>51</v>
      </c>
      <c r="E3" s="83" t="s">
        <v>52</v>
      </c>
      <c r="F3" s="90" t="s">
        <v>17</v>
      </c>
      <c r="G3" s="83" t="s">
        <v>53</v>
      </c>
    </row>
    <row r="4" spans="2:10" ht="12" customHeight="1" x14ac:dyDescent="0.25">
      <c r="B4" s="84" t="s">
        <v>2</v>
      </c>
      <c r="C4" s="139">
        <v>34390</v>
      </c>
      <c r="D4" s="138">
        <v>92</v>
      </c>
      <c r="E4" s="138">
        <v>141</v>
      </c>
      <c r="F4" s="138">
        <v>1470</v>
      </c>
      <c r="G4" s="139">
        <v>36093</v>
      </c>
    </row>
    <row r="5" spans="2:10" ht="12" customHeight="1" x14ac:dyDescent="0.25">
      <c r="B5" s="84" t="s">
        <v>49</v>
      </c>
      <c r="C5" s="138">
        <v>1444</v>
      </c>
      <c r="D5" s="138" t="s">
        <v>256</v>
      </c>
      <c r="E5" s="138" t="s">
        <v>256</v>
      </c>
      <c r="F5" s="138">
        <v>62</v>
      </c>
      <c r="G5" s="138">
        <v>1510</v>
      </c>
    </row>
    <row r="6" spans="2:10" ht="12" customHeight="1" x14ac:dyDescent="0.25">
      <c r="B6" s="84" t="s">
        <v>24</v>
      </c>
      <c r="C6" s="138">
        <v>8110</v>
      </c>
      <c r="D6" s="138">
        <v>18</v>
      </c>
      <c r="E6" s="138">
        <v>23</v>
      </c>
      <c r="F6" s="138">
        <v>433</v>
      </c>
      <c r="G6" s="138">
        <v>8584</v>
      </c>
    </row>
    <row r="7" spans="2:10" ht="12" customHeight="1" x14ac:dyDescent="0.25">
      <c r="B7" s="84" t="s">
        <v>3</v>
      </c>
      <c r="C7" s="138">
        <v>1121</v>
      </c>
      <c r="D7" s="138" t="s">
        <v>256</v>
      </c>
      <c r="E7" s="138">
        <v>42</v>
      </c>
      <c r="F7" s="138">
        <v>61</v>
      </c>
      <c r="G7" s="138">
        <v>1228</v>
      </c>
    </row>
    <row r="8" spans="2:10" ht="12" customHeight="1" x14ac:dyDescent="0.25">
      <c r="B8" s="84" t="s">
        <v>5</v>
      </c>
      <c r="C8" s="138">
        <v>989</v>
      </c>
      <c r="D8" s="138">
        <v>8</v>
      </c>
      <c r="E8" s="138">
        <v>16</v>
      </c>
      <c r="F8" s="138">
        <v>75</v>
      </c>
      <c r="G8" s="138">
        <v>1088</v>
      </c>
    </row>
    <row r="9" spans="2:10" ht="12" customHeight="1" x14ac:dyDescent="0.25">
      <c r="B9" s="84" t="s">
        <v>4</v>
      </c>
      <c r="C9" s="138">
        <v>936</v>
      </c>
      <c r="D9" s="138">
        <v>29</v>
      </c>
      <c r="E9" s="138">
        <v>109</v>
      </c>
      <c r="F9" s="138">
        <v>48</v>
      </c>
      <c r="G9" s="138">
        <v>1122</v>
      </c>
    </row>
    <row r="10" spans="2:10" ht="12" customHeight="1" x14ac:dyDescent="0.25">
      <c r="B10" s="84" t="s">
        <v>17</v>
      </c>
      <c r="C10" s="138">
        <v>2597</v>
      </c>
      <c r="D10" s="138">
        <v>22</v>
      </c>
      <c r="E10" s="138">
        <v>22</v>
      </c>
      <c r="F10" s="138">
        <v>129</v>
      </c>
      <c r="G10" s="138">
        <v>2770</v>
      </c>
    </row>
    <row r="11" spans="2:10" ht="12" customHeight="1" x14ac:dyDescent="0.25">
      <c r="B11" s="84" t="s">
        <v>53</v>
      </c>
      <c r="C11" s="139">
        <v>49587</v>
      </c>
      <c r="D11" s="138">
        <v>176</v>
      </c>
      <c r="E11" s="138">
        <v>354</v>
      </c>
      <c r="F11" s="138">
        <v>2278</v>
      </c>
      <c r="G11" s="139">
        <v>52395</v>
      </c>
    </row>
    <row r="13" spans="2:10" x14ac:dyDescent="0.2">
      <c r="B13" s="130" t="s">
        <v>237</v>
      </c>
      <c r="C13" s="133"/>
      <c r="D13" s="133"/>
      <c r="E13" s="133"/>
      <c r="F13" s="133"/>
      <c r="G13" s="133"/>
    </row>
    <row r="14" spans="2:10" ht="43" customHeight="1" x14ac:dyDescent="0.2">
      <c r="B14" s="133"/>
      <c r="C14" s="133"/>
      <c r="D14" s="133"/>
      <c r="E14" s="133"/>
      <c r="F14" s="133"/>
      <c r="G14" s="133"/>
    </row>
  </sheetData>
  <mergeCells count="2">
    <mergeCell ref="B13:G14"/>
    <mergeCell ref="B2:J2"/>
  </mergeCells>
  <conditionalFormatting sqref="C4:G11">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15"/>
  <sheetViews>
    <sheetView showGridLines="0" topLeftCell="B1" workbookViewId="0">
      <selection activeCell="F34" sqref="F34"/>
    </sheetView>
  </sheetViews>
  <sheetFormatPr baseColWidth="10" defaultColWidth="10.81640625" defaultRowHeight="10" x14ac:dyDescent="0.2"/>
  <cols>
    <col min="1" max="1" width="13.54296875" style="5" customWidth="1"/>
    <col min="2" max="2" width="2.1796875" style="5" customWidth="1"/>
    <col min="3" max="3" width="20.1796875" style="5" customWidth="1"/>
    <col min="4" max="4" width="19.54296875" style="5" customWidth="1"/>
    <col min="5" max="6" width="10.81640625" style="5"/>
    <col min="7" max="7" width="14.1796875" style="5" customWidth="1"/>
    <col min="8" max="16384" width="10.81640625" style="5"/>
  </cols>
  <sheetData>
    <row r="1" spans="3:7" ht="5.15" customHeight="1" x14ac:dyDescent="0.2"/>
    <row r="2" spans="3:7" ht="10.5" x14ac:dyDescent="0.25">
      <c r="C2" s="7" t="s">
        <v>202</v>
      </c>
    </row>
    <row r="3" spans="3:7" ht="6.65" customHeight="1" x14ac:dyDescent="0.2"/>
    <row r="4" spans="3:7" ht="19" customHeight="1" x14ac:dyDescent="0.2">
      <c r="C4" s="51" t="s">
        <v>139</v>
      </c>
      <c r="D4" s="51" t="s">
        <v>177</v>
      </c>
    </row>
    <row r="5" spans="3:7" ht="12" customHeight="1" x14ac:dyDescent="0.2">
      <c r="C5" s="92" t="s">
        <v>33</v>
      </c>
      <c r="D5" s="93">
        <v>0.71457200114514741</v>
      </c>
    </row>
    <row r="6" spans="3:7" ht="12" customHeight="1" x14ac:dyDescent="0.2">
      <c r="C6" s="92" t="s">
        <v>34</v>
      </c>
      <c r="D6" s="93">
        <v>2.3532779845405097E-2</v>
      </c>
    </row>
    <row r="7" spans="3:7" ht="12" customHeight="1" x14ac:dyDescent="0.2">
      <c r="C7" s="92" t="s">
        <v>7</v>
      </c>
      <c r="D7" s="93">
        <v>7.5007157171485825E-3</v>
      </c>
    </row>
    <row r="8" spans="3:7" ht="12" customHeight="1" x14ac:dyDescent="0.2">
      <c r="C8" s="92" t="s">
        <v>9</v>
      </c>
      <c r="D8" s="93">
        <v>5.9165950949518088E-4</v>
      </c>
    </row>
    <row r="9" spans="3:7" ht="12" customHeight="1" x14ac:dyDescent="0.2">
      <c r="C9" s="92" t="s">
        <v>8</v>
      </c>
      <c r="D9" s="93">
        <v>2.6720106880427522E-4</v>
      </c>
    </row>
    <row r="10" spans="3:7" ht="12" customHeight="1" x14ac:dyDescent="0.2">
      <c r="C10" s="92" t="s">
        <v>6</v>
      </c>
      <c r="D10" s="93">
        <v>1.5268632503101441E-4</v>
      </c>
    </row>
    <row r="11" spans="3:7" ht="12" customHeight="1" x14ac:dyDescent="0.2">
      <c r="C11" s="92" t="s">
        <v>11</v>
      </c>
      <c r="D11" s="93">
        <v>4.198873938352896E-4</v>
      </c>
    </row>
    <row r="12" spans="3:7" ht="12" customHeight="1" x14ac:dyDescent="0.2">
      <c r="C12" s="92" t="s">
        <v>3</v>
      </c>
      <c r="D12" s="93">
        <v>7.4434583452619521E-4</v>
      </c>
    </row>
    <row r="13" spans="3:7" ht="12" customHeight="1" x14ac:dyDescent="0.2">
      <c r="C13" s="92" t="s">
        <v>17</v>
      </c>
      <c r="D13" s="93">
        <v>0.25221872316060695</v>
      </c>
    </row>
    <row r="15" spans="3:7" ht="65.150000000000006" customHeight="1" x14ac:dyDescent="0.2">
      <c r="C15" s="130" t="s">
        <v>238</v>
      </c>
      <c r="D15" s="130"/>
      <c r="E15" s="130"/>
      <c r="F15" s="130"/>
      <c r="G15" s="130"/>
    </row>
  </sheetData>
  <mergeCells count="1">
    <mergeCell ref="C15:G15"/>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24BE-7F11-4151-B3DB-05784567C7F0}">
  <dimension ref="B1:J16"/>
  <sheetViews>
    <sheetView showGridLines="0" zoomScaleNormal="100" workbookViewId="0">
      <selection activeCell="E11" sqref="E11"/>
    </sheetView>
  </sheetViews>
  <sheetFormatPr baseColWidth="10" defaultColWidth="10.81640625" defaultRowHeight="10" x14ac:dyDescent="0.2"/>
  <cols>
    <col min="1" max="1" width="2.1796875" style="5" customWidth="1"/>
    <col min="2" max="2" width="22" style="5" customWidth="1"/>
    <col min="3" max="3" width="10.81640625" style="5"/>
    <col min="4" max="4" width="13" style="5" customWidth="1"/>
    <col min="5" max="5" width="13.54296875" style="5" customWidth="1"/>
    <col min="6" max="16384" width="10.81640625" style="5"/>
  </cols>
  <sheetData>
    <row r="1" spans="2:10" ht="5.15" customHeight="1" x14ac:dyDescent="0.2"/>
    <row r="2" spans="2:10" ht="15.65" customHeight="1" x14ac:dyDescent="0.2">
      <c r="B2" s="127" t="s">
        <v>201</v>
      </c>
      <c r="C2" s="127"/>
      <c r="D2" s="127"/>
      <c r="E2" s="127"/>
      <c r="F2" s="127"/>
      <c r="G2" s="127"/>
      <c r="H2" s="127"/>
      <c r="I2" s="127"/>
      <c r="J2" s="127"/>
    </row>
    <row r="3" spans="2:10" ht="27" customHeight="1" x14ac:dyDescent="0.2">
      <c r="B3" s="85" t="s">
        <v>204</v>
      </c>
      <c r="C3" s="83" t="s">
        <v>2</v>
      </c>
      <c r="D3" s="83" t="s">
        <v>51</v>
      </c>
      <c r="E3" s="83" t="s">
        <v>52</v>
      </c>
      <c r="F3" s="83" t="s">
        <v>25</v>
      </c>
      <c r="G3" s="83" t="s">
        <v>17</v>
      </c>
      <c r="H3" s="83" t="s">
        <v>53</v>
      </c>
    </row>
    <row r="4" spans="2:10" ht="12" customHeight="1" x14ac:dyDescent="0.25">
      <c r="B4" s="84" t="s">
        <v>2</v>
      </c>
      <c r="C4" s="139">
        <v>35444</v>
      </c>
      <c r="D4" s="138">
        <v>921</v>
      </c>
      <c r="E4" s="138">
        <v>33</v>
      </c>
      <c r="F4" s="138" t="s">
        <v>256</v>
      </c>
      <c r="G4" s="138">
        <v>1023</v>
      </c>
      <c r="H4" s="139">
        <v>37422</v>
      </c>
    </row>
    <row r="5" spans="2:10" ht="12" customHeight="1" x14ac:dyDescent="0.25">
      <c r="B5" s="84" t="s">
        <v>30</v>
      </c>
      <c r="C5" s="138">
        <v>80</v>
      </c>
      <c r="D5" s="138">
        <v>6</v>
      </c>
      <c r="E5" s="138"/>
      <c r="F5" s="138"/>
      <c r="G5" s="138"/>
      <c r="H5" s="138">
        <v>86</v>
      </c>
    </row>
    <row r="6" spans="2:10" ht="12" customHeight="1" x14ac:dyDescent="0.25">
      <c r="B6" s="84" t="s">
        <v>10</v>
      </c>
      <c r="C6" s="138">
        <v>380</v>
      </c>
      <c r="D6" s="138">
        <v>28</v>
      </c>
      <c r="E6" s="138" t="s">
        <v>256</v>
      </c>
      <c r="F6" s="138"/>
      <c r="G6" s="138">
        <v>9</v>
      </c>
      <c r="H6" s="138">
        <v>419</v>
      </c>
    </row>
    <row r="7" spans="2:10" ht="12" customHeight="1" x14ac:dyDescent="0.25">
      <c r="B7" s="84" t="s">
        <v>3</v>
      </c>
      <c r="C7" s="138">
        <v>301</v>
      </c>
      <c r="D7" s="138">
        <v>24</v>
      </c>
      <c r="E7" s="138">
        <v>22</v>
      </c>
      <c r="F7" s="138"/>
      <c r="G7" s="138">
        <v>8</v>
      </c>
      <c r="H7" s="138">
        <v>355</v>
      </c>
    </row>
    <row r="8" spans="2:10" ht="12" customHeight="1" x14ac:dyDescent="0.25">
      <c r="B8" s="84" t="s">
        <v>56</v>
      </c>
      <c r="C8" s="138">
        <v>327</v>
      </c>
      <c r="D8" s="138">
        <v>4519</v>
      </c>
      <c r="E8" s="138">
        <v>84</v>
      </c>
      <c r="F8" s="138" t="s">
        <v>256</v>
      </c>
      <c r="G8" s="138">
        <v>148</v>
      </c>
      <c r="H8" s="138">
        <v>5081</v>
      </c>
    </row>
    <row r="9" spans="2:10" ht="12" customHeight="1" x14ac:dyDescent="0.25">
      <c r="B9" s="84" t="s">
        <v>57</v>
      </c>
      <c r="C9" s="138">
        <v>202</v>
      </c>
      <c r="D9" s="138">
        <v>170</v>
      </c>
      <c r="E9" s="138">
        <v>437</v>
      </c>
      <c r="F9" s="138"/>
      <c r="G9" s="138">
        <v>33</v>
      </c>
      <c r="H9" s="138">
        <v>842</v>
      </c>
    </row>
    <row r="10" spans="2:10" ht="12" customHeight="1" x14ac:dyDescent="0.25">
      <c r="B10" s="84" t="s">
        <v>25</v>
      </c>
      <c r="C10" s="138" t="s">
        <v>256</v>
      </c>
      <c r="D10" s="138">
        <v>14</v>
      </c>
      <c r="E10" s="138"/>
      <c r="F10" s="138">
        <v>14</v>
      </c>
      <c r="G10" s="138"/>
      <c r="H10" s="138">
        <v>30</v>
      </c>
    </row>
    <row r="11" spans="2:10" ht="12" customHeight="1" x14ac:dyDescent="0.25">
      <c r="B11" s="84" t="s">
        <v>55</v>
      </c>
      <c r="C11" s="138">
        <v>242</v>
      </c>
      <c r="D11" s="138">
        <v>9</v>
      </c>
      <c r="E11" s="138" t="s">
        <v>256</v>
      </c>
      <c r="F11" s="138"/>
      <c r="G11" s="138">
        <v>10</v>
      </c>
      <c r="H11" s="138">
        <v>262</v>
      </c>
    </row>
    <row r="12" spans="2:10" ht="12" customHeight="1" x14ac:dyDescent="0.25">
      <c r="B12" s="84" t="s">
        <v>54</v>
      </c>
      <c r="C12" s="138">
        <v>1628</v>
      </c>
      <c r="D12" s="138">
        <v>17</v>
      </c>
      <c r="E12" s="138" t="s">
        <v>256</v>
      </c>
      <c r="F12" s="138"/>
      <c r="G12" s="138">
        <v>55</v>
      </c>
      <c r="H12" s="138">
        <v>1702</v>
      </c>
    </row>
    <row r="13" spans="2:10" ht="12" customHeight="1" x14ac:dyDescent="0.25">
      <c r="B13" s="84" t="s">
        <v>17</v>
      </c>
      <c r="C13" s="138">
        <v>1536</v>
      </c>
      <c r="D13" s="138">
        <v>45</v>
      </c>
      <c r="E13" s="138">
        <v>9</v>
      </c>
      <c r="F13" s="138"/>
      <c r="G13" s="138">
        <v>45</v>
      </c>
      <c r="H13" s="138">
        <v>1635</v>
      </c>
    </row>
    <row r="14" spans="2:10" ht="12" customHeight="1" x14ac:dyDescent="0.25">
      <c r="B14" s="84" t="s">
        <v>53</v>
      </c>
      <c r="C14" s="139">
        <v>40142</v>
      </c>
      <c r="D14" s="138">
        <v>5753</v>
      </c>
      <c r="E14" s="138">
        <v>590</v>
      </c>
      <c r="F14" s="138">
        <v>18</v>
      </c>
      <c r="G14" s="138">
        <v>1331</v>
      </c>
      <c r="H14" s="139">
        <v>47834</v>
      </c>
    </row>
    <row r="16" spans="2:10" ht="61" customHeight="1" x14ac:dyDescent="0.2">
      <c r="B16" s="130" t="s">
        <v>237</v>
      </c>
      <c r="C16" s="133"/>
      <c r="D16" s="133"/>
      <c r="E16" s="133"/>
      <c r="F16" s="133"/>
      <c r="G16" s="133"/>
      <c r="H16" s="133"/>
      <c r="I16" s="133"/>
    </row>
  </sheetData>
  <mergeCells count="2">
    <mergeCell ref="B2:J2"/>
    <mergeCell ref="B16:I16"/>
  </mergeCells>
  <conditionalFormatting sqref="C4:H14">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4471D-6822-4594-B810-061EE6CA808A}">
  <dimension ref="B1:J15"/>
  <sheetViews>
    <sheetView showGridLines="0" zoomScaleNormal="100" workbookViewId="0">
      <selection activeCell="B2" sqref="B2"/>
    </sheetView>
  </sheetViews>
  <sheetFormatPr baseColWidth="10" defaultColWidth="10.81640625" defaultRowHeight="10" x14ac:dyDescent="0.2"/>
  <cols>
    <col min="1" max="1" width="2.1796875" style="5" customWidth="1"/>
    <col min="2" max="2" width="24.7265625" style="5" customWidth="1"/>
    <col min="3" max="16384" width="10.81640625" style="5"/>
  </cols>
  <sheetData>
    <row r="1" spans="2:10" ht="5.15" customHeight="1" x14ac:dyDescent="0.2"/>
    <row r="2" spans="2:10" ht="14.5" customHeight="1" x14ac:dyDescent="0.2">
      <c r="B2" s="99" t="s">
        <v>209</v>
      </c>
    </row>
    <row r="3" spans="2:10" ht="21.5" thickBot="1" x14ac:dyDescent="0.25">
      <c r="B3" s="85" t="s">
        <v>204</v>
      </c>
      <c r="C3" s="100" t="s">
        <v>7</v>
      </c>
      <c r="D3" s="100" t="s">
        <v>6</v>
      </c>
      <c r="E3" s="100" t="s">
        <v>9</v>
      </c>
      <c r="F3" s="100" t="s">
        <v>3</v>
      </c>
      <c r="G3" s="100" t="s">
        <v>11</v>
      </c>
      <c r="H3" s="100" t="s">
        <v>8</v>
      </c>
      <c r="I3" s="100" t="s">
        <v>17</v>
      </c>
      <c r="J3" s="90" t="s">
        <v>53</v>
      </c>
    </row>
    <row r="4" spans="2:10" ht="11" thickTop="1" x14ac:dyDescent="0.25">
      <c r="B4" s="84" t="s">
        <v>2</v>
      </c>
      <c r="C4" s="138">
        <v>886</v>
      </c>
      <c r="D4" s="138">
        <v>9</v>
      </c>
      <c r="E4" s="138">
        <v>15</v>
      </c>
      <c r="F4" s="140">
        <v>134</v>
      </c>
      <c r="G4" s="138">
        <v>47</v>
      </c>
      <c r="H4" s="138">
        <v>234</v>
      </c>
      <c r="I4" s="139">
        <v>36097</v>
      </c>
      <c r="J4" s="139">
        <v>37422</v>
      </c>
    </row>
    <row r="5" spans="2:10" ht="10.5" x14ac:dyDescent="0.25">
      <c r="B5" s="84" t="s">
        <v>10</v>
      </c>
      <c r="C5" s="138">
        <v>27</v>
      </c>
      <c r="D5" s="138"/>
      <c r="E5" s="138" t="s">
        <v>256</v>
      </c>
      <c r="F5" s="141">
        <v>17</v>
      </c>
      <c r="G5" s="138" t="s">
        <v>256</v>
      </c>
      <c r="H5" s="138"/>
      <c r="I5" s="138">
        <v>373</v>
      </c>
      <c r="J5" s="138">
        <v>419</v>
      </c>
    </row>
    <row r="6" spans="2:10" ht="11" thickBot="1" x14ac:dyDescent="0.3">
      <c r="B6" s="84" t="s">
        <v>3</v>
      </c>
      <c r="C6" s="138">
        <v>21</v>
      </c>
      <c r="D6" s="138">
        <v>12</v>
      </c>
      <c r="E6" s="138">
        <v>6</v>
      </c>
      <c r="F6" s="142" t="s">
        <v>256</v>
      </c>
      <c r="G6" s="138"/>
      <c r="H6" s="138" t="s">
        <v>256</v>
      </c>
      <c r="I6" s="138">
        <v>313</v>
      </c>
      <c r="J6" s="138">
        <v>355</v>
      </c>
    </row>
    <row r="7" spans="2:10" ht="11.5" thickTop="1" thickBot="1" x14ac:dyDescent="0.3">
      <c r="B7" s="84" t="s">
        <v>30</v>
      </c>
      <c r="C7" s="138">
        <v>5</v>
      </c>
      <c r="D7" s="138"/>
      <c r="E7" s="138"/>
      <c r="F7" s="138"/>
      <c r="G7" s="138"/>
      <c r="H7" s="138"/>
      <c r="I7" s="138">
        <v>81</v>
      </c>
      <c r="J7" s="138">
        <v>86</v>
      </c>
    </row>
    <row r="8" spans="2:10" ht="11.5" thickTop="1" thickBot="1" x14ac:dyDescent="0.3">
      <c r="B8" s="84" t="s">
        <v>35</v>
      </c>
      <c r="C8" s="143">
        <v>4626</v>
      </c>
      <c r="D8" s="144">
        <v>209</v>
      </c>
      <c r="E8" s="145">
        <v>10</v>
      </c>
      <c r="F8" s="138" t="s">
        <v>256</v>
      </c>
      <c r="G8" s="138">
        <v>15</v>
      </c>
      <c r="H8" s="138" t="s">
        <v>256</v>
      </c>
      <c r="I8" s="138">
        <v>1058</v>
      </c>
      <c r="J8" s="138">
        <v>5923</v>
      </c>
    </row>
    <row r="9" spans="2:10" ht="11" thickTop="1" x14ac:dyDescent="0.25">
      <c r="B9" s="84" t="s">
        <v>25</v>
      </c>
      <c r="C9" s="138">
        <v>14</v>
      </c>
      <c r="D9" s="138"/>
      <c r="E9" s="138"/>
      <c r="F9" s="138"/>
      <c r="G9" s="138"/>
      <c r="H9" s="138"/>
      <c r="I9" s="138">
        <v>16</v>
      </c>
      <c r="J9" s="138">
        <v>30</v>
      </c>
    </row>
    <row r="10" spans="2:10" ht="10.5" x14ac:dyDescent="0.25">
      <c r="B10" s="84" t="s">
        <v>55</v>
      </c>
      <c r="C10" s="138">
        <v>10</v>
      </c>
      <c r="D10" s="138"/>
      <c r="E10" s="138"/>
      <c r="F10" s="138"/>
      <c r="G10" s="138"/>
      <c r="H10" s="138"/>
      <c r="I10" s="138">
        <v>252</v>
      </c>
      <c r="J10" s="138">
        <v>262</v>
      </c>
    </row>
    <row r="11" spans="2:10" ht="10.5" x14ac:dyDescent="0.25">
      <c r="B11" s="84" t="s">
        <v>54</v>
      </c>
      <c r="C11" s="138">
        <v>13</v>
      </c>
      <c r="D11" s="138"/>
      <c r="E11" s="138" t="s">
        <v>256</v>
      </c>
      <c r="F11" s="138" t="s">
        <v>256</v>
      </c>
      <c r="G11" s="138" t="s">
        <v>256</v>
      </c>
      <c r="H11" s="138">
        <v>11</v>
      </c>
      <c r="I11" s="138">
        <v>1672</v>
      </c>
      <c r="J11" s="138">
        <v>1702</v>
      </c>
    </row>
    <row r="12" spans="2:10" ht="10.5" x14ac:dyDescent="0.25">
      <c r="B12" s="84" t="s">
        <v>17</v>
      </c>
      <c r="C12" s="138">
        <v>47</v>
      </c>
      <c r="D12" s="138" t="s">
        <v>256</v>
      </c>
      <c r="E12" s="138"/>
      <c r="F12" s="138"/>
      <c r="G12" s="138" t="s">
        <v>256</v>
      </c>
      <c r="H12" s="138"/>
      <c r="I12" s="138">
        <v>1583</v>
      </c>
      <c r="J12" s="138">
        <v>1635</v>
      </c>
    </row>
    <row r="13" spans="2:10" ht="10.5" x14ac:dyDescent="0.25">
      <c r="B13" s="84" t="s">
        <v>53</v>
      </c>
      <c r="C13" s="138">
        <v>5649</v>
      </c>
      <c r="D13" s="138">
        <v>233</v>
      </c>
      <c r="E13" s="138">
        <v>33</v>
      </c>
      <c r="F13" s="138">
        <v>157</v>
      </c>
      <c r="G13" s="138">
        <v>69</v>
      </c>
      <c r="H13" s="138">
        <v>248</v>
      </c>
      <c r="I13" s="139">
        <v>41445</v>
      </c>
      <c r="J13" s="139">
        <v>47834</v>
      </c>
    </row>
    <row r="15" spans="2:10" ht="60.65" customHeight="1" x14ac:dyDescent="0.2">
      <c r="B15" s="130" t="s">
        <v>239</v>
      </c>
      <c r="C15" s="133"/>
      <c r="D15" s="133"/>
      <c r="E15" s="133"/>
      <c r="F15" s="133"/>
      <c r="G15" s="133"/>
      <c r="H15" s="133"/>
      <c r="I15" s="133"/>
      <c r="J15" s="133"/>
    </row>
  </sheetData>
  <mergeCells count="1">
    <mergeCell ref="B15:J15"/>
  </mergeCells>
  <conditionalFormatting sqref="C4:J13">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5325-CAD4-452D-A2A8-7DD8FA92CF48}">
  <dimension ref="B1:J16"/>
  <sheetViews>
    <sheetView showGridLines="0" workbookViewId="0">
      <selection activeCell="B2" sqref="B2"/>
    </sheetView>
  </sheetViews>
  <sheetFormatPr baseColWidth="10" defaultColWidth="10.81640625" defaultRowHeight="10" x14ac:dyDescent="0.2"/>
  <cols>
    <col min="1" max="1" width="2.1796875" style="5" customWidth="1"/>
    <col min="2" max="2" width="19.54296875" style="5" customWidth="1"/>
    <col min="3" max="16384" width="10.81640625" style="5"/>
  </cols>
  <sheetData>
    <row r="1" spans="2:10" ht="5.15" customHeight="1" x14ac:dyDescent="0.2"/>
    <row r="2" spans="2:10" ht="15.65" customHeight="1" x14ac:dyDescent="0.2">
      <c r="B2" s="99" t="s">
        <v>210</v>
      </c>
    </row>
    <row r="3" spans="2:10" ht="21.5" thickBot="1" x14ac:dyDescent="0.25">
      <c r="B3" s="85" t="s">
        <v>211</v>
      </c>
      <c r="C3" s="100" t="s">
        <v>7</v>
      </c>
      <c r="D3" s="100" t="s">
        <v>6</v>
      </c>
      <c r="E3" s="100" t="s">
        <v>9</v>
      </c>
      <c r="F3" s="100" t="s">
        <v>3</v>
      </c>
      <c r="G3" s="100" t="s">
        <v>11</v>
      </c>
      <c r="H3" s="100" t="s">
        <v>8</v>
      </c>
      <c r="I3" s="100" t="s">
        <v>17</v>
      </c>
      <c r="J3" s="100" t="s">
        <v>53</v>
      </c>
    </row>
    <row r="4" spans="2:10" ht="12" customHeight="1" thickTop="1" x14ac:dyDescent="0.25">
      <c r="B4" s="101" t="s">
        <v>36</v>
      </c>
      <c r="C4" s="140">
        <v>1291</v>
      </c>
      <c r="D4" s="138"/>
      <c r="E4" s="138" t="s">
        <v>256</v>
      </c>
      <c r="F4" s="138"/>
      <c r="G4" s="138" t="s">
        <v>256</v>
      </c>
      <c r="H4" s="138"/>
      <c r="I4" s="138">
        <v>355</v>
      </c>
      <c r="J4" s="138">
        <v>1652</v>
      </c>
    </row>
    <row r="5" spans="2:10" ht="12" customHeight="1" x14ac:dyDescent="0.25">
      <c r="B5" s="101" t="s">
        <v>37</v>
      </c>
      <c r="C5" s="141">
        <v>28</v>
      </c>
      <c r="D5" s="138"/>
      <c r="E5" s="138"/>
      <c r="F5" s="138"/>
      <c r="G5" s="138"/>
      <c r="H5" s="138"/>
      <c r="I5" s="138">
        <v>25</v>
      </c>
      <c r="J5" s="138">
        <v>53</v>
      </c>
    </row>
    <row r="6" spans="2:10" ht="12" customHeight="1" x14ac:dyDescent="0.25">
      <c r="B6" s="101" t="s">
        <v>38</v>
      </c>
      <c r="C6" s="141">
        <v>129</v>
      </c>
      <c r="D6" s="138" t="s">
        <v>256</v>
      </c>
      <c r="E6" s="138" t="s">
        <v>256</v>
      </c>
      <c r="F6" s="138"/>
      <c r="G6" s="138" t="s">
        <v>256</v>
      </c>
      <c r="H6" s="138"/>
      <c r="I6" s="138">
        <v>38</v>
      </c>
      <c r="J6" s="138">
        <v>170</v>
      </c>
    </row>
    <row r="7" spans="2:10" ht="12" customHeight="1" x14ac:dyDescent="0.25">
      <c r="B7" s="101" t="s">
        <v>39</v>
      </c>
      <c r="C7" s="141">
        <v>392</v>
      </c>
      <c r="D7" s="138" t="s">
        <v>256</v>
      </c>
      <c r="E7" s="138" t="s">
        <v>256</v>
      </c>
      <c r="F7" s="138"/>
      <c r="G7" s="138" t="s">
        <v>256</v>
      </c>
      <c r="H7" s="138"/>
      <c r="I7" s="138">
        <v>94</v>
      </c>
      <c r="J7" s="138">
        <v>494</v>
      </c>
    </row>
    <row r="8" spans="2:10" ht="12" customHeight="1" x14ac:dyDescent="0.25">
      <c r="B8" s="101" t="s">
        <v>40</v>
      </c>
      <c r="C8" s="141">
        <v>193</v>
      </c>
      <c r="D8" s="138"/>
      <c r="E8" s="138"/>
      <c r="F8" s="138"/>
      <c r="G8" s="138" t="s">
        <v>256</v>
      </c>
      <c r="H8" s="138" t="s">
        <v>256</v>
      </c>
      <c r="I8" s="138">
        <v>24</v>
      </c>
      <c r="J8" s="138">
        <v>219</v>
      </c>
    </row>
    <row r="9" spans="2:10" ht="12" customHeight="1" x14ac:dyDescent="0.25">
      <c r="B9" s="101" t="s">
        <v>26</v>
      </c>
      <c r="C9" s="141">
        <v>262</v>
      </c>
      <c r="D9" s="138"/>
      <c r="E9" s="138" t="s">
        <v>256</v>
      </c>
      <c r="F9" s="138" t="s">
        <v>256</v>
      </c>
      <c r="G9" s="138"/>
      <c r="H9" s="138"/>
      <c r="I9" s="138">
        <v>46</v>
      </c>
      <c r="J9" s="138">
        <v>310</v>
      </c>
    </row>
    <row r="10" spans="2:10" ht="12" customHeight="1" thickBot="1" x14ac:dyDescent="0.3">
      <c r="B10" s="101" t="s">
        <v>41</v>
      </c>
      <c r="C10" s="142">
        <v>2174</v>
      </c>
      <c r="D10" s="138">
        <v>5</v>
      </c>
      <c r="E10" s="138" t="s">
        <v>256</v>
      </c>
      <c r="F10" s="138" t="s">
        <v>256</v>
      </c>
      <c r="G10" s="138" t="s">
        <v>256</v>
      </c>
      <c r="H10" s="138"/>
      <c r="I10" s="138">
        <v>333</v>
      </c>
      <c r="J10" s="138">
        <v>2521</v>
      </c>
    </row>
    <row r="11" spans="2:10" ht="12" customHeight="1" thickTop="1" thickBot="1" x14ac:dyDescent="0.3">
      <c r="B11" s="101" t="s">
        <v>27</v>
      </c>
      <c r="C11" s="138">
        <v>75</v>
      </c>
      <c r="D11" s="146">
        <v>192</v>
      </c>
      <c r="E11" s="138"/>
      <c r="F11" s="138" t="s">
        <v>256</v>
      </c>
      <c r="G11" s="138" t="s">
        <v>256</v>
      </c>
      <c r="H11" s="138" t="s">
        <v>256</v>
      </c>
      <c r="I11" s="138">
        <v>97</v>
      </c>
      <c r="J11" s="138">
        <v>367</v>
      </c>
    </row>
    <row r="12" spans="2:10" ht="12" customHeight="1" thickTop="1" x14ac:dyDescent="0.25">
      <c r="B12" s="101" t="s">
        <v>42</v>
      </c>
      <c r="C12" s="138" t="s">
        <v>256</v>
      </c>
      <c r="D12" s="138"/>
      <c r="E12" s="138"/>
      <c r="F12" s="138"/>
      <c r="G12" s="138" t="s">
        <v>256</v>
      </c>
      <c r="H12" s="138"/>
      <c r="I12" s="138" t="s">
        <v>256</v>
      </c>
      <c r="J12" s="138">
        <v>8</v>
      </c>
    </row>
    <row r="13" spans="2:10" ht="12" customHeight="1" x14ac:dyDescent="0.25">
      <c r="B13" s="101" t="s">
        <v>17</v>
      </c>
      <c r="C13" s="138">
        <v>1101</v>
      </c>
      <c r="D13" s="138">
        <v>32</v>
      </c>
      <c r="E13" s="138">
        <v>23</v>
      </c>
      <c r="F13" s="138">
        <v>154</v>
      </c>
      <c r="G13" s="138">
        <v>54</v>
      </c>
      <c r="H13" s="138">
        <v>246</v>
      </c>
      <c r="I13" s="139">
        <v>40430</v>
      </c>
      <c r="J13" s="139">
        <v>42040</v>
      </c>
    </row>
    <row r="14" spans="2:10" ht="12" customHeight="1" x14ac:dyDescent="0.25">
      <c r="B14" s="101" t="s">
        <v>53</v>
      </c>
      <c r="C14" s="138">
        <v>5649</v>
      </c>
      <c r="D14" s="138">
        <v>233</v>
      </c>
      <c r="E14" s="138">
        <v>33</v>
      </c>
      <c r="F14" s="138">
        <v>157</v>
      </c>
      <c r="G14" s="138">
        <v>69</v>
      </c>
      <c r="H14" s="138">
        <v>248</v>
      </c>
      <c r="I14" s="139">
        <v>41445</v>
      </c>
      <c r="J14" s="139">
        <v>47834</v>
      </c>
    </row>
    <row r="16" spans="2:10" ht="60.65" customHeight="1" x14ac:dyDescent="0.2">
      <c r="B16" s="130" t="s">
        <v>240</v>
      </c>
      <c r="C16" s="130"/>
      <c r="D16" s="130"/>
      <c r="E16" s="130"/>
      <c r="F16" s="130"/>
      <c r="G16" s="130"/>
      <c r="H16" s="130"/>
      <c r="I16" s="130"/>
      <c r="J16" s="130"/>
    </row>
  </sheetData>
  <mergeCells count="1">
    <mergeCell ref="B16:J16"/>
  </mergeCells>
  <conditionalFormatting sqref="C4:J14">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8A51-832B-4869-ABE9-A164EF60D07F}">
  <dimension ref="B1:Q15"/>
  <sheetViews>
    <sheetView showGridLines="0" workbookViewId="0">
      <selection activeCell="A7" sqref="A7"/>
    </sheetView>
  </sheetViews>
  <sheetFormatPr baseColWidth="10" defaultColWidth="10.81640625" defaultRowHeight="10" x14ac:dyDescent="0.2"/>
  <cols>
    <col min="1" max="1" width="2.1796875" style="5" customWidth="1"/>
    <col min="2" max="2" width="20.26953125" style="5" customWidth="1"/>
    <col min="3" max="16384" width="10.81640625" style="5"/>
  </cols>
  <sheetData>
    <row r="1" spans="2:17" ht="5.15" customHeight="1" x14ac:dyDescent="0.2"/>
    <row r="2" spans="2:17" ht="16" customHeight="1" x14ac:dyDescent="0.2">
      <c r="B2" s="99" t="s">
        <v>206</v>
      </c>
    </row>
    <row r="3" spans="2:17" ht="21" x14ac:dyDescent="0.2">
      <c r="B3" s="85" t="s">
        <v>208</v>
      </c>
      <c r="C3" s="83" t="s">
        <v>43</v>
      </c>
      <c r="D3" s="83" t="s">
        <v>37</v>
      </c>
      <c r="E3" s="83" t="s">
        <v>38</v>
      </c>
      <c r="F3" s="83" t="s">
        <v>39</v>
      </c>
      <c r="G3" s="83" t="s">
        <v>40</v>
      </c>
      <c r="H3" s="83" t="s">
        <v>44</v>
      </c>
      <c r="I3" s="83" t="s">
        <v>12</v>
      </c>
      <c r="J3" s="83" t="s">
        <v>45</v>
      </c>
      <c r="K3" s="83" t="s">
        <v>55</v>
      </c>
      <c r="L3" s="83" t="s">
        <v>46</v>
      </c>
      <c r="M3" s="83" t="s">
        <v>54</v>
      </c>
      <c r="N3" s="83" t="s">
        <v>13</v>
      </c>
      <c r="O3" s="83" t="s">
        <v>14</v>
      </c>
      <c r="P3" s="83" t="s">
        <v>17</v>
      </c>
      <c r="Q3" s="83" t="s">
        <v>53</v>
      </c>
    </row>
    <row r="4" spans="2:17" ht="12" customHeight="1" x14ac:dyDescent="0.25">
      <c r="B4" s="84" t="s">
        <v>2</v>
      </c>
      <c r="C4" s="147">
        <v>459</v>
      </c>
      <c r="D4" s="147" t="s">
        <v>256</v>
      </c>
      <c r="E4" s="147" t="s">
        <v>256</v>
      </c>
      <c r="F4" s="147" t="s">
        <v>256</v>
      </c>
      <c r="G4" s="147" t="s">
        <v>256</v>
      </c>
      <c r="H4" s="147">
        <v>185</v>
      </c>
      <c r="I4" s="147">
        <v>547</v>
      </c>
      <c r="J4" s="147">
        <v>478</v>
      </c>
      <c r="K4" s="147">
        <v>84</v>
      </c>
      <c r="L4" s="147">
        <v>16</v>
      </c>
      <c r="M4" s="147">
        <v>140</v>
      </c>
      <c r="N4" s="147" t="s">
        <v>256</v>
      </c>
      <c r="O4" s="147" t="s">
        <v>256</v>
      </c>
      <c r="P4" s="148">
        <v>35504</v>
      </c>
      <c r="Q4" s="148">
        <v>37422</v>
      </c>
    </row>
    <row r="5" spans="2:17" ht="12" customHeight="1" x14ac:dyDescent="0.25">
      <c r="B5" s="84" t="s">
        <v>10</v>
      </c>
      <c r="C5" s="147" t="s">
        <v>256</v>
      </c>
      <c r="D5" s="147"/>
      <c r="E5" s="147"/>
      <c r="F5" s="147"/>
      <c r="G5" s="147"/>
      <c r="H5" s="147">
        <v>7</v>
      </c>
      <c r="I5" s="147">
        <v>21</v>
      </c>
      <c r="J5" s="147" t="s">
        <v>256</v>
      </c>
      <c r="K5" s="147" t="s">
        <v>256</v>
      </c>
      <c r="L5" s="147"/>
      <c r="M5" s="147"/>
      <c r="N5" s="147"/>
      <c r="O5" s="147"/>
      <c r="P5" s="147">
        <v>384</v>
      </c>
      <c r="Q5" s="147">
        <v>419</v>
      </c>
    </row>
    <row r="6" spans="2:17" ht="12" customHeight="1" x14ac:dyDescent="0.25">
      <c r="B6" s="84" t="s">
        <v>3</v>
      </c>
      <c r="C6" s="147" t="s">
        <v>256</v>
      </c>
      <c r="D6" s="147"/>
      <c r="E6" s="147"/>
      <c r="F6" s="147"/>
      <c r="G6" s="147"/>
      <c r="H6" s="147">
        <v>8</v>
      </c>
      <c r="I6" s="147">
        <v>12</v>
      </c>
      <c r="J6" s="147">
        <v>10</v>
      </c>
      <c r="K6" s="147" t="s">
        <v>256</v>
      </c>
      <c r="L6" s="147"/>
      <c r="M6" s="147" t="s">
        <v>256</v>
      </c>
      <c r="N6" s="147" t="s">
        <v>256</v>
      </c>
      <c r="O6" s="147"/>
      <c r="P6" s="147">
        <v>315</v>
      </c>
      <c r="Q6" s="147">
        <v>355</v>
      </c>
    </row>
    <row r="7" spans="2:17" ht="12" customHeight="1" thickBot="1" x14ac:dyDescent="0.3">
      <c r="B7" s="84" t="s">
        <v>30</v>
      </c>
      <c r="C7" s="147"/>
      <c r="D7" s="147"/>
      <c r="E7" s="147"/>
      <c r="F7" s="147"/>
      <c r="G7" s="147"/>
      <c r="H7" s="147" t="s">
        <v>256</v>
      </c>
      <c r="I7" s="147" t="s">
        <v>256</v>
      </c>
      <c r="J7" s="147"/>
      <c r="K7" s="147"/>
      <c r="L7" s="147"/>
      <c r="M7" s="147"/>
      <c r="N7" s="147"/>
      <c r="O7" s="147"/>
      <c r="P7" s="147">
        <v>84</v>
      </c>
      <c r="Q7" s="147">
        <v>86</v>
      </c>
    </row>
    <row r="8" spans="2:17" ht="12" customHeight="1" thickBot="1" x14ac:dyDescent="0.3">
      <c r="B8" s="84" t="s">
        <v>35</v>
      </c>
      <c r="C8" s="149">
        <v>1057</v>
      </c>
      <c r="D8" s="150">
        <v>39</v>
      </c>
      <c r="E8" s="150">
        <v>123</v>
      </c>
      <c r="F8" s="150">
        <v>194</v>
      </c>
      <c r="G8" s="150">
        <v>121</v>
      </c>
      <c r="H8" s="150">
        <v>2057</v>
      </c>
      <c r="I8" s="151">
        <v>551</v>
      </c>
      <c r="J8" s="147">
        <v>15</v>
      </c>
      <c r="K8" s="147"/>
      <c r="L8" s="147" t="s">
        <v>256</v>
      </c>
      <c r="M8" s="147">
        <v>13</v>
      </c>
      <c r="N8" s="149">
        <v>28</v>
      </c>
      <c r="O8" s="151">
        <v>13</v>
      </c>
      <c r="P8" s="147">
        <v>1710</v>
      </c>
      <c r="Q8" s="147">
        <v>5923</v>
      </c>
    </row>
    <row r="9" spans="2:17" ht="12" customHeight="1" thickBot="1" x14ac:dyDescent="0.3">
      <c r="B9" s="84" t="s">
        <v>25</v>
      </c>
      <c r="C9" s="147"/>
      <c r="D9" s="147"/>
      <c r="E9" s="147"/>
      <c r="F9" s="147" t="s">
        <v>256</v>
      </c>
      <c r="G9" s="147"/>
      <c r="H9" s="147" t="s">
        <v>256</v>
      </c>
      <c r="I9" s="147">
        <v>9</v>
      </c>
      <c r="J9" s="147"/>
      <c r="K9" s="147"/>
      <c r="L9" s="147"/>
      <c r="M9" s="147"/>
      <c r="N9" s="147"/>
      <c r="O9" s="147"/>
      <c r="P9" s="147">
        <v>17</v>
      </c>
      <c r="Q9" s="147">
        <v>30</v>
      </c>
    </row>
    <row r="10" spans="2:17" ht="12" customHeight="1" x14ac:dyDescent="0.25">
      <c r="B10" s="84" t="s">
        <v>55</v>
      </c>
      <c r="C10" s="147"/>
      <c r="D10" s="147"/>
      <c r="E10" s="147"/>
      <c r="F10" s="147"/>
      <c r="G10" s="147"/>
      <c r="H10" s="147"/>
      <c r="I10" s="147">
        <v>8</v>
      </c>
      <c r="J10" s="147" t="s">
        <v>256</v>
      </c>
      <c r="K10" s="152">
        <v>84</v>
      </c>
      <c r="L10" s="153">
        <v>17</v>
      </c>
      <c r="M10" s="154">
        <v>19</v>
      </c>
      <c r="N10" s="147"/>
      <c r="O10" s="147"/>
      <c r="P10" s="147">
        <v>133</v>
      </c>
      <c r="Q10" s="147">
        <v>262</v>
      </c>
    </row>
    <row r="11" spans="2:17" ht="12" customHeight="1" thickBot="1" x14ac:dyDescent="0.3">
      <c r="B11" s="84" t="s">
        <v>54</v>
      </c>
      <c r="C11" s="147" t="s">
        <v>256</v>
      </c>
      <c r="D11" s="147"/>
      <c r="E11" s="147"/>
      <c r="F11" s="147" t="s">
        <v>256</v>
      </c>
      <c r="G11" s="147"/>
      <c r="H11" s="147" t="s">
        <v>256</v>
      </c>
      <c r="I11" s="147">
        <v>7</v>
      </c>
      <c r="J11" s="147">
        <v>68</v>
      </c>
      <c r="K11" s="155">
        <v>16</v>
      </c>
      <c r="L11" s="156">
        <v>98</v>
      </c>
      <c r="M11" s="157">
        <v>793</v>
      </c>
      <c r="N11" s="147"/>
      <c r="O11" s="147"/>
      <c r="P11" s="147">
        <v>715</v>
      </c>
      <c r="Q11" s="147">
        <v>1702</v>
      </c>
    </row>
    <row r="12" spans="2:17" ht="12" customHeight="1" x14ac:dyDescent="0.25">
      <c r="B12" s="84" t="s">
        <v>17</v>
      </c>
      <c r="C12" s="147" t="s">
        <v>256</v>
      </c>
      <c r="D12" s="147" t="s">
        <v>256</v>
      </c>
      <c r="E12" s="147"/>
      <c r="F12" s="147" t="s">
        <v>256</v>
      </c>
      <c r="G12" s="147"/>
      <c r="H12" s="147">
        <v>30</v>
      </c>
      <c r="I12" s="147" t="s">
        <v>256</v>
      </c>
      <c r="J12" s="147">
        <v>573</v>
      </c>
      <c r="K12" s="147">
        <v>33</v>
      </c>
      <c r="L12" s="147">
        <v>23</v>
      </c>
      <c r="M12" s="147">
        <v>221</v>
      </c>
      <c r="N12" s="147"/>
      <c r="O12" s="147"/>
      <c r="P12" s="147">
        <v>743</v>
      </c>
      <c r="Q12" s="147">
        <v>1635</v>
      </c>
    </row>
    <row r="13" spans="2:17" ht="12" customHeight="1" x14ac:dyDescent="0.25">
      <c r="B13" s="84" t="s">
        <v>53</v>
      </c>
      <c r="C13" s="147">
        <v>1528</v>
      </c>
      <c r="D13" s="147">
        <v>43</v>
      </c>
      <c r="E13" s="147">
        <v>125</v>
      </c>
      <c r="F13" s="147">
        <v>200</v>
      </c>
      <c r="G13" s="147">
        <v>122</v>
      </c>
      <c r="H13" s="147">
        <v>2293</v>
      </c>
      <c r="I13" s="147">
        <v>1160</v>
      </c>
      <c r="J13" s="147">
        <v>1148</v>
      </c>
      <c r="K13" s="147">
        <v>220</v>
      </c>
      <c r="L13" s="147">
        <v>156</v>
      </c>
      <c r="M13" s="147">
        <v>1188</v>
      </c>
      <c r="N13" s="147">
        <v>32</v>
      </c>
      <c r="O13" s="147">
        <v>14</v>
      </c>
      <c r="P13" s="148">
        <v>39605</v>
      </c>
      <c r="Q13" s="148">
        <v>47834</v>
      </c>
    </row>
    <row r="15" spans="2:17" ht="67" customHeight="1" x14ac:dyDescent="0.2">
      <c r="B15" s="130" t="s">
        <v>241</v>
      </c>
      <c r="C15" s="133"/>
      <c r="D15" s="133"/>
      <c r="E15" s="133"/>
      <c r="F15" s="133"/>
      <c r="G15" s="133"/>
      <c r="H15" s="133"/>
      <c r="I15" s="133"/>
      <c r="J15" s="133"/>
      <c r="K15" s="133"/>
      <c r="L15" s="133"/>
      <c r="M15" s="133"/>
      <c r="N15" s="133"/>
      <c r="O15" s="133"/>
      <c r="P15" s="133"/>
      <c r="Q15" s="133"/>
    </row>
  </sheetData>
  <mergeCells count="1">
    <mergeCell ref="B15:Q15"/>
  </mergeCells>
  <conditionalFormatting sqref="C4:Q13">
    <cfRule type="colorScale" priority="12">
      <colorScale>
        <cfvo type="min"/>
        <cfvo type="percentile" val="50"/>
        <cfvo type="max"/>
        <color theme="0"/>
        <color theme="4" tint="0.79998168889431442"/>
        <color theme="3"/>
      </colorScale>
    </cfRule>
    <cfRule type="colorScale" priority="13">
      <colorScale>
        <cfvo type="min"/>
        <cfvo type="percentile" val="50"/>
        <cfvo type="max"/>
        <color theme="4" tint="0.79998168889431442"/>
        <color theme="3" tint="0.39997558519241921"/>
        <color theme="3"/>
      </colorScale>
    </cfRule>
    <cfRule type="colorScale" priority="14">
      <colorScale>
        <cfvo type="min"/>
        <cfvo type="max"/>
        <color theme="8" tint="0.79998168889431442"/>
        <color theme="3"/>
      </colorScale>
    </cfRule>
    <cfRule type="colorScale" priority="15">
      <colorScale>
        <cfvo type="min"/>
        <cfvo type="percentile" val="50"/>
        <cfvo type="max"/>
        <color rgb="FFF8696B"/>
        <color rgb="FFFFEB84"/>
        <color rgb="FF63BE7B"/>
      </colorScale>
    </cfRule>
    <cfRule type="colorScale" priority="16">
      <colorScale>
        <cfvo type="min"/>
        <cfvo type="max"/>
        <color theme="8" tint="-0.249977111117893"/>
        <color theme="6" tint="0.39997558519241921"/>
      </colorScale>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7A7E-0843-472A-A9D6-503CD42C87AB}">
  <dimension ref="B1:L16"/>
  <sheetViews>
    <sheetView showGridLines="0" workbookViewId="0">
      <selection activeCell="E6" sqref="E6"/>
    </sheetView>
  </sheetViews>
  <sheetFormatPr baseColWidth="10" defaultColWidth="10.81640625" defaultRowHeight="10" x14ac:dyDescent="0.2"/>
  <cols>
    <col min="1" max="1" width="2.1796875" style="5" customWidth="1"/>
    <col min="2" max="2" width="18.81640625" style="49" customWidth="1"/>
    <col min="3" max="12" width="10.54296875" style="49" customWidth="1"/>
    <col min="13" max="16384" width="10.81640625" style="5"/>
  </cols>
  <sheetData>
    <row r="1" spans="2:12" ht="5.15" customHeight="1" x14ac:dyDescent="0.2">
      <c r="B1" s="97"/>
      <c r="C1" s="97"/>
      <c r="D1" s="97"/>
      <c r="E1" s="97"/>
      <c r="F1" s="97"/>
      <c r="G1" s="97"/>
      <c r="H1" s="97"/>
      <c r="I1" s="97"/>
      <c r="J1" s="97"/>
      <c r="K1" s="97"/>
      <c r="L1" s="97"/>
    </row>
    <row r="2" spans="2:12" ht="16.5" customHeight="1" x14ac:dyDescent="0.2">
      <c r="B2" s="98" t="s">
        <v>203</v>
      </c>
      <c r="C2" s="97"/>
      <c r="D2" s="97"/>
      <c r="E2" s="97"/>
      <c r="F2" s="97"/>
      <c r="G2" s="97"/>
      <c r="H2" s="97"/>
      <c r="I2" s="97"/>
      <c r="J2" s="97"/>
      <c r="K2" s="97"/>
      <c r="L2" s="97"/>
    </row>
    <row r="3" spans="2:12" ht="27" customHeight="1" thickBot="1" x14ac:dyDescent="0.25">
      <c r="B3" s="85" t="s">
        <v>197</v>
      </c>
      <c r="C3" s="96" t="s">
        <v>43</v>
      </c>
      <c r="D3" s="96" t="s">
        <v>37</v>
      </c>
      <c r="E3" s="96" t="s">
        <v>38</v>
      </c>
      <c r="F3" s="96" t="s">
        <v>39</v>
      </c>
      <c r="G3" s="96" t="s">
        <v>40</v>
      </c>
      <c r="H3" s="96" t="s">
        <v>44</v>
      </c>
      <c r="I3" s="96" t="s">
        <v>12</v>
      </c>
      <c r="J3" s="96" t="s">
        <v>17</v>
      </c>
      <c r="K3" s="96" t="s">
        <v>48</v>
      </c>
      <c r="L3" s="83" t="s">
        <v>53</v>
      </c>
    </row>
    <row r="4" spans="2:12" ht="12" customHeight="1" thickBot="1" x14ac:dyDescent="0.25">
      <c r="B4" s="94" t="s">
        <v>43</v>
      </c>
      <c r="C4" s="158">
        <v>912</v>
      </c>
      <c r="D4" s="138">
        <v>5</v>
      </c>
      <c r="E4" s="138">
        <v>5</v>
      </c>
      <c r="F4" s="138"/>
      <c r="G4" s="138" t="s">
        <v>256</v>
      </c>
      <c r="H4" s="138">
        <v>123</v>
      </c>
      <c r="I4" s="138">
        <v>138</v>
      </c>
      <c r="J4" s="138">
        <v>459</v>
      </c>
      <c r="K4" s="138">
        <v>6</v>
      </c>
      <c r="L4" s="138">
        <v>1652</v>
      </c>
    </row>
    <row r="5" spans="2:12" ht="12" customHeight="1" thickBot="1" x14ac:dyDescent="0.25">
      <c r="B5" s="94" t="s">
        <v>37</v>
      </c>
      <c r="C5" s="138">
        <v>6</v>
      </c>
      <c r="D5" s="158">
        <v>15</v>
      </c>
      <c r="E5" s="138"/>
      <c r="F5" s="138"/>
      <c r="G5" s="138"/>
      <c r="H5" s="138" t="s">
        <v>256</v>
      </c>
      <c r="I5" s="138" t="s">
        <v>256</v>
      </c>
      <c r="J5" s="138">
        <v>26</v>
      </c>
      <c r="K5" s="138" t="s">
        <v>256</v>
      </c>
      <c r="L5" s="138">
        <v>53</v>
      </c>
    </row>
    <row r="6" spans="2:12" ht="12" customHeight="1" x14ac:dyDescent="0.2">
      <c r="B6" s="94" t="s">
        <v>38</v>
      </c>
      <c r="C6" s="138" t="s">
        <v>256</v>
      </c>
      <c r="D6" s="138"/>
      <c r="E6" s="152">
        <v>52</v>
      </c>
      <c r="F6" s="153">
        <v>8</v>
      </c>
      <c r="G6" s="154">
        <v>6</v>
      </c>
      <c r="H6" s="138">
        <v>31</v>
      </c>
      <c r="I6" s="138">
        <v>16</v>
      </c>
      <c r="J6" s="138">
        <v>52</v>
      </c>
      <c r="K6" s="138" t="s">
        <v>256</v>
      </c>
      <c r="L6" s="138">
        <v>170</v>
      </c>
    </row>
    <row r="7" spans="2:12" ht="12" customHeight="1" x14ac:dyDescent="0.2">
      <c r="B7" s="94" t="s">
        <v>39</v>
      </c>
      <c r="C7" s="138">
        <v>8</v>
      </c>
      <c r="D7" s="138" t="s">
        <v>256</v>
      </c>
      <c r="E7" s="159">
        <v>29</v>
      </c>
      <c r="F7" s="138">
        <v>155</v>
      </c>
      <c r="G7" s="160">
        <v>10</v>
      </c>
      <c r="H7" s="138">
        <v>82</v>
      </c>
      <c r="I7" s="138">
        <v>50</v>
      </c>
      <c r="J7" s="138">
        <v>156</v>
      </c>
      <c r="K7" s="138" t="s">
        <v>256</v>
      </c>
      <c r="L7" s="138">
        <v>494</v>
      </c>
    </row>
    <row r="8" spans="2:12" ht="12" customHeight="1" thickBot="1" x14ac:dyDescent="0.25">
      <c r="B8" s="94" t="s">
        <v>40</v>
      </c>
      <c r="C8" s="138">
        <v>6</v>
      </c>
      <c r="D8" s="138"/>
      <c r="E8" s="155">
        <v>11</v>
      </c>
      <c r="F8" s="156">
        <v>7</v>
      </c>
      <c r="G8" s="157">
        <v>94</v>
      </c>
      <c r="H8" s="138">
        <v>28</v>
      </c>
      <c r="I8" s="138">
        <v>20</v>
      </c>
      <c r="J8" s="138">
        <v>51</v>
      </c>
      <c r="K8" s="138" t="s">
        <v>256</v>
      </c>
      <c r="L8" s="138">
        <v>219</v>
      </c>
    </row>
    <row r="9" spans="2:12" ht="12" customHeight="1" x14ac:dyDescent="0.2">
      <c r="B9" s="94" t="s">
        <v>26</v>
      </c>
      <c r="C9" s="138">
        <v>5</v>
      </c>
      <c r="D9" s="138"/>
      <c r="E9" s="138" t="s">
        <v>256</v>
      </c>
      <c r="F9" s="138" t="s">
        <v>256</v>
      </c>
      <c r="G9" s="138"/>
      <c r="H9" s="161">
        <v>184</v>
      </c>
      <c r="I9" s="138">
        <v>29</v>
      </c>
      <c r="J9" s="138">
        <v>87</v>
      </c>
      <c r="K9" s="138" t="s">
        <v>256</v>
      </c>
      <c r="L9" s="138">
        <v>310</v>
      </c>
    </row>
    <row r="10" spans="2:12" ht="12" customHeight="1" thickBot="1" x14ac:dyDescent="0.25">
      <c r="B10" s="94" t="s">
        <v>47</v>
      </c>
      <c r="C10" s="138">
        <v>91</v>
      </c>
      <c r="D10" s="138">
        <v>17</v>
      </c>
      <c r="E10" s="138">
        <v>23</v>
      </c>
      <c r="F10" s="138">
        <v>20</v>
      </c>
      <c r="G10" s="138" t="s">
        <v>256</v>
      </c>
      <c r="H10" s="162">
        <v>1534</v>
      </c>
      <c r="I10" s="138">
        <v>246</v>
      </c>
      <c r="J10" s="138">
        <v>578</v>
      </c>
      <c r="K10" s="138">
        <v>8</v>
      </c>
      <c r="L10" s="138">
        <v>2521</v>
      </c>
    </row>
    <row r="11" spans="2:12" ht="12" customHeight="1" x14ac:dyDescent="0.2">
      <c r="B11" s="94" t="s">
        <v>27</v>
      </c>
      <c r="C11" s="138">
        <v>5</v>
      </c>
      <c r="D11" s="138"/>
      <c r="E11" s="138"/>
      <c r="F11" s="138" t="s">
        <v>256</v>
      </c>
      <c r="G11" s="138"/>
      <c r="H11" s="138">
        <v>43</v>
      </c>
      <c r="I11" s="138">
        <v>32</v>
      </c>
      <c r="J11" s="138">
        <v>242</v>
      </c>
      <c r="K11" s="138">
        <v>44</v>
      </c>
      <c r="L11" s="138">
        <v>367</v>
      </c>
    </row>
    <row r="12" spans="2:12" ht="12" customHeight="1" x14ac:dyDescent="0.2">
      <c r="B12" s="94" t="s">
        <v>42</v>
      </c>
      <c r="C12" s="138"/>
      <c r="D12" s="138"/>
      <c r="E12" s="138"/>
      <c r="F12" s="138"/>
      <c r="G12" s="138"/>
      <c r="H12" s="138" t="s">
        <v>256</v>
      </c>
      <c r="I12" s="138" t="s">
        <v>256</v>
      </c>
      <c r="J12" s="138" t="s">
        <v>256</v>
      </c>
      <c r="K12" s="138"/>
      <c r="L12" s="138">
        <v>8</v>
      </c>
    </row>
    <row r="13" spans="2:12" ht="12" customHeight="1" x14ac:dyDescent="0.2">
      <c r="B13" s="94" t="s">
        <v>17</v>
      </c>
      <c r="C13" s="138">
        <v>492</v>
      </c>
      <c r="D13" s="138">
        <v>5</v>
      </c>
      <c r="E13" s="138" t="s">
        <v>256</v>
      </c>
      <c r="F13" s="138">
        <v>8</v>
      </c>
      <c r="G13" s="138" t="s">
        <v>256</v>
      </c>
      <c r="H13" s="138">
        <v>264</v>
      </c>
      <c r="I13" s="138">
        <v>624</v>
      </c>
      <c r="J13" s="139">
        <v>37950</v>
      </c>
      <c r="K13" s="138">
        <v>2690</v>
      </c>
      <c r="L13" s="139">
        <v>42040</v>
      </c>
    </row>
    <row r="14" spans="2:12" ht="12" customHeight="1" x14ac:dyDescent="0.2">
      <c r="B14" s="95" t="s">
        <v>53</v>
      </c>
      <c r="C14" s="138">
        <v>1528</v>
      </c>
      <c r="D14" s="138">
        <v>43</v>
      </c>
      <c r="E14" s="138">
        <v>125</v>
      </c>
      <c r="F14" s="138">
        <v>200</v>
      </c>
      <c r="G14" s="138">
        <v>122</v>
      </c>
      <c r="H14" s="138">
        <v>2293</v>
      </c>
      <c r="I14" s="138">
        <v>1160</v>
      </c>
      <c r="J14" s="139">
        <v>39605</v>
      </c>
      <c r="K14" s="138">
        <v>2758</v>
      </c>
      <c r="L14" s="139">
        <v>47834</v>
      </c>
    </row>
    <row r="15" spans="2:12" ht="12" customHeight="1" x14ac:dyDescent="0.2"/>
    <row r="16" spans="2:12" ht="62.5" customHeight="1" x14ac:dyDescent="0.2">
      <c r="B16" s="130" t="s">
        <v>242</v>
      </c>
      <c r="C16" s="133"/>
      <c r="D16" s="133"/>
      <c r="E16" s="133"/>
      <c r="F16" s="133"/>
      <c r="G16" s="133"/>
      <c r="H16" s="133"/>
      <c r="I16" s="133"/>
      <c r="J16" s="133"/>
      <c r="K16" s="133"/>
      <c r="L16" s="133"/>
    </row>
  </sheetData>
  <mergeCells count="1">
    <mergeCell ref="B16:L16"/>
  </mergeCells>
  <conditionalFormatting sqref="C4:L14">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535E-4CC1-4A5C-8BF2-6EE1F64F60DB}">
  <dimension ref="B1:M12"/>
  <sheetViews>
    <sheetView showGridLines="0" workbookViewId="0">
      <selection activeCell="F5" sqref="F5"/>
    </sheetView>
  </sheetViews>
  <sheetFormatPr baseColWidth="10" defaultColWidth="10.81640625" defaultRowHeight="10" x14ac:dyDescent="0.2"/>
  <cols>
    <col min="1" max="1" width="2.1796875" style="2" customWidth="1"/>
    <col min="2" max="2" width="40" style="2" customWidth="1"/>
    <col min="3" max="16384" width="10.81640625" style="2"/>
  </cols>
  <sheetData>
    <row r="1" spans="2:13" ht="10" customHeight="1" x14ac:dyDescent="0.2"/>
    <row r="2" spans="2:13" ht="10" customHeight="1" x14ac:dyDescent="0.25">
      <c r="B2" s="4" t="s">
        <v>133</v>
      </c>
    </row>
    <row r="3" spans="2:13" ht="10" customHeight="1" x14ac:dyDescent="0.2">
      <c r="B3" s="120"/>
      <c r="C3" s="120"/>
      <c r="E3" s="120"/>
      <c r="F3" s="120"/>
    </row>
    <row r="4" spans="2:13" ht="21" x14ac:dyDescent="0.2">
      <c r="B4" s="15"/>
      <c r="C4" s="14" t="s">
        <v>29</v>
      </c>
      <c r="D4" s="14" t="s">
        <v>16</v>
      </c>
    </row>
    <row r="5" spans="2:13" s="30" customFormat="1" ht="12" customHeight="1" x14ac:dyDescent="0.35">
      <c r="B5" s="26" t="s">
        <v>108</v>
      </c>
      <c r="C5" s="29">
        <v>0.93635593067503475</v>
      </c>
      <c r="D5" s="29">
        <v>0.91984169573383423</v>
      </c>
    </row>
    <row r="6" spans="2:13" s="30" customFormat="1" ht="12" customHeight="1" x14ac:dyDescent="0.35">
      <c r="B6" s="26" t="s">
        <v>109</v>
      </c>
      <c r="C6" s="29">
        <f>1-C5-C7</f>
        <v>7.7188046673519473E-3</v>
      </c>
      <c r="D6" s="29">
        <f>1-D5-D7</f>
        <v>9.4580091226186824E-3</v>
      </c>
      <c r="L6" s="31"/>
      <c r="M6" s="31"/>
    </row>
    <row r="7" spans="2:13" s="30" customFormat="1" ht="12" customHeight="1" x14ac:dyDescent="0.35">
      <c r="B7" s="26" t="s">
        <v>110</v>
      </c>
      <c r="C7" s="29">
        <v>5.5925264657613299E-2</v>
      </c>
      <c r="D7" s="29">
        <v>7.0700295143547087E-2</v>
      </c>
      <c r="L7" s="31"/>
      <c r="M7" s="31"/>
    </row>
    <row r="8" spans="2:13" x14ac:dyDescent="0.2">
      <c r="L8" s="6"/>
      <c r="M8" s="6"/>
    </row>
    <row r="9" spans="2:13" ht="25" customHeight="1" x14ac:dyDescent="0.2">
      <c r="B9" s="121" t="s">
        <v>227</v>
      </c>
      <c r="C9" s="121"/>
      <c r="D9" s="121"/>
      <c r="E9" s="121"/>
      <c r="G9" s="6"/>
      <c r="L9" s="6"/>
      <c r="M9" s="6"/>
    </row>
    <row r="10" spans="2:13" ht="10" customHeight="1" x14ac:dyDescent="0.2">
      <c r="D10" s="6"/>
      <c r="G10" s="6"/>
      <c r="L10" s="6"/>
      <c r="M10" s="6"/>
    </row>
    <row r="11" spans="2:13" x14ac:dyDescent="0.2">
      <c r="D11" s="6"/>
      <c r="G11" s="6"/>
    </row>
    <row r="12" spans="2:13" x14ac:dyDescent="0.2">
      <c r="D12" s="6"/>
      <c r="G12" s="6"/>
    </row>
  </sheetData>
  <mergeCells count="3">
    <mergeCell ref="B3:C3"/>
    <mergeCell ref="E3:F3"/>
    <mergeCell ref="B9:E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6913-9CD1-4037-8C58-A7D7E4DBA1AE}">
  <dimension ref="B1:I14"/>
  <sheetViews>
    <sheetView showGridLines="0" zoomScaleNormal="100" workbookViewId="0">
      <selection activeCell="E16" sqref="E16"/>
    </sheetView>
  </sheetViews>
  <sheetFormatPr baseColWidth="10" defaultColWidth="10.81640625" defaultRowHeight="14.5" x14ac:dyDescent="0.35"/>
  <cols>
    <col min="1" max="1" width="2.1796875" style="1" customWidth="1"/>
    <col min="2" max="2" width="10.81640625" style="1"/>
    <col min="3" max="3" width="40.1796875" style="1" customWidth="1"/>
    <col min="4" max="4" width="17.81640625" style="1" customWidth="1"/>
    <col min="5" max="5" width="15.1796875" style="1" customWidth="1"/>
    <col min="6" max="6" width="15.81640625" style="1" customWidth="1"/>
    <col min="7" max="7" width="16" style="1" customWidth="1"/>
    <col min="8" max="8" width="13" style="1" customWidth="1"/>
    <col min="9" max="16384" width="10.81640625" style="1"/>
  </cols>
  <sheetData>
    <row r="1" spans="2:9" ht="5.15" customHeight="1" x14ac:dyDescent="0.35"/>
    <row r="2" spans="2:9" ht="26.15" customHeight="1" x14ac:dyDescent="0.35">
      <c r="B2" s="122" t="s">
        <v>173</v>
      </c>
      <c r="C2" s="123"/>
      <c r="D2" s="123"/>
      <c r="E2" s="123"/>
      <c r="F2" s="123"/>
      <c r="G2" s="123"/>
      <c r="H2" s="123"/>
      <c r="I2" s="123"/>
    </row>
    <row r="3" spans="2:9" ht="7.5" customHeight="1" x14ac:dyDescent="0.35">
      <c r="B3" s="8"/>
      <c r="C3" s="8"/>
      <c r="D3" s="8"/>
      <c r="E3" s="8"/>
      <c r="F3" s="8"/>
      <c r="G3" s="8"/>
      <c r="H3" s="8"/>
      <c r="I3" s="8"/>
    </row>
    <row r="4" spans="2:9" ht="53.15" customHeight="1" x14ac:dyDescent="0.35">
      <c r="B4" s="14" t="s">
        <v>158</v>
      </c>
      <c r="C4" s="14" t="s">
        <v>161</v>
      </c>
      <c r="D4" s="14" t="s">
        <v>170</v>
      </c>
      <c r="E4" s="14" t="s">
        <v>168</v>
      </c>
      <c r="F4" s="14" t="s">
        <v>169</v>
      </c>
      <c r="G4" s="14" t="s">
        <v>171</v>
      </c>
      <c r="H4" s="14" t="s">
        <v>172</v>
      </c>
      <c r="I4" s="14" t="s">
        <v>253</v>
      </c>
    </row>
    <row r="5" spans="2:9" x14ac:dyDescent="0.35">
      <c r="B5" s="39" t="s">
        <v>159</v>
      </c>
      <c r="C5" s="36"/>
      <c r="D5" s="60">
        <v>55449</v>
      </c>
      <c r="E5" s="60"/>
      <c r="F5" s="60"/>
      <c r="G5" s="60">
        <v>55449</v>
      </c>
      <c r="H5" s="33">
        <f>G5/$G$5</f>
        <v>1</v>
      </c>
      <c r="I5" s="34">
        <f>1-H5</f>
        <v>0</v>
      </c>
    </row>
    <row r="6" spans="2:9" ht="20" x14ac:dyDescent="0.35">
      <c r="B6" s="39">
        <v>1</v>
      </c>
      <c r="C6" s="36" t="s">
        <v>162</v>
      </c>
      <c r="D6" s="60">
        <f t="shared" ref="D6:D11" si="0">E6+F6</f>
        <v>40605</v>
      </c>
      <c r="E6" s="60">
        <v>40428</v>
      </c>
      <c r="F6" s="60">
        <v>177</v>
      </c>
      <c r="G6" s="61">
        <f t="shared" ref="G6:G11" si="1">G5-E6</f>
        <v>15021</v>
      </c>
      <c r="H6" s="33">
        <f t="shared" ref="H6:H11" si="2">G6/$G$5</f>
        <v>0.27089758156143484</v>
      </c>
      <c r="I6" s="34">
        <f t="shared" ref="I6:I11" si="3">1-H6</f>
        <v>0.72910241843856516</v>
      </c>
    </row>
    <row r="7" spans="2:9" ht="30" x14ac:dyDescent="0.35">
      <c r="B7" s="39">
        <v>2</v>
      </c>
      <c r="C7" s="36" t="s">
        <v>163</v>
      </c>
      <c r="D7" s="60">
        <f t="shared" si="0"/>
        <v>4024</v>
      </c>
      <c r="E7" s="60">
        <v>3945</v>
      </c>
      <c r="F7" s="60">
        <v>79</v>
      </c>
      <c r="G7" s="61">
        <f t="shared" si="1"/>
        <v>11076</v>
      </c>
      <c r="H7" s="33">
        <f t="shared" si="2"/>
        <v>0.19975112265324893</v>
      </c>
      <c r="I7" s="34">
        <f t="shared" si="3"/>
        <v>0.8002488773467511</v>
      </c>
    </row>
    <row r="8" spans="2:9" ht="20" x14ac:dyDescent="0.35">
      <c r="B8" s="39">
        <v>3</v>
      </c>
      <c r="C8" s="36" t="s">
        <v>164</v>
      </c>
      <c r="D8" s="60">
        <f t="shared" si="0"/>
        <v>6516</v>
      </c>
      <c r="E8" s="60">
        <v>6376</v>
      </c>
      <c r="F8" s="60">
        <v>140</v>
      </c>
      <c r="G8" s="61">
        <f t="shared" si="1"/>
        <v>4700</v>
      </c>
      <c r="H8" s="33">
        <f t="shared" si="2"/>
        <v>8.476257461811755E-2</v>
      </c>
      <c r="I8" s="34">
        <f t="shared" si="3"/>
        <v>0.91523742538188246</v>
      </c>
    </row>
    <row r="9" spans="2:9" ht="20" x14ac:dyDescent="0.35">
      <c r="B9" s="39">
        <v>4</v>
      </c>
      <c r="C9" s="36" t="s">
        <v>165</v>
      </c>
      <c r="D9" s="60">
        <f t="shared" si="0"/>
        <v>611</v>
      </c>
      <c r="E9" s="60">
        <v>609</v>
      </c>
      <c r="F9" s="60">
        <v>2</v>
      </c>
      <c r="G9" s="61">
        <f t="shared" si="1"/>
        <v>4091</v>
      </c>
      <c r="H9" s="33">
        <f t="shared" si="2"/>
        <v>7.3779509098450824E-2</v>
      </c>
      <c r="I9" s="34">
        <f t="shared" si="3"/>
        <v>0.92622049090154923</v>
      </c>
    </row>
    <row r="10" spans="2:9" ht="20" x14ac:dyDescent="0.35">
      <c r="B10" s="39">
        <v>5</v>
      </c>
      <c r="C10" s="36" t="s">
        <v>167</v>
      </c>
      <c r="D10" s="60">
        <f t="shared" si="0"/>
        <v>43</v>
      </c>
      <c r="E10" s="60">
        <v>36</v>
      </c>
      <c r="F10" s="60">
        <v>7</v>
      </c>
      <c r="G10" s="61">
        <f t="shared" si="1"/>
        <v>4055</v>
      </c>
      <c r="H10" s="33">
        <f t="shared" si="2"/>
        <v>7.3130263846056739E-2</v>
      </c>
      <c r="I10" s="34">
        <f t="shared" si="3"/>
        <v>0.9268697361539433</v>
      </c>
    </row>
    <row r="11" spans="2:9" ht="20" x14ac:dyDescent="0.35">
      <c r="B11" s="39">
        <v>6</v>
      </c>
      <c r="C11" s="36" t="s">
        <v>166</v>
      </c>
      <c r="D11" s="60">
        <f t="shared" si="0"/>
        <v>1768</v>
      </c>
      <c r="E11" s="60">
        <v>1001</v>
      </c>
      <c r="F11" s="60">
        <v>767</v>
      </c>
      <c r="G11" s="61">
        <f t="shared" si="1"/>
        <v>3054</v>
      </c>
      <c r="H11" s="33">
        <f t="shared" si="2"/>
        <v>5.5077638911432129E-2</v>
      </c>
      <c r="I11" s="34">
        <f t="shared" si="3"/>
        <v>0.94492236108856786</v>
      </c>
    </row>
    <row r="12" spans="2:9" x14ac:dyDescent="0.35">
      <c r="B12" s="39" t="s">
        <v>160</v>
      </c>
      <c r="C12" s="36"/>
      <c r="D12" s="60">
        <f>SUM(D6:D11)</f>
        <v>53567</v>
      </c>
      <c r="E12" s="60">
        <v>52395</v>
      </c>
      <c r="F12" s="60">
        <v>1172</v>
      </c>
      <c r="G12" s="61">
        <f>G11</f>
        <v>3054</v>
      </c>
      <c r="H12" s="33">
        <f>G12/$G$5</f>
        <v>5.5077638911432129E-2</v>
      </c>
      <c r="I12" s="34">
        <f>1-H12</f>
        <v>0.94492236108856786</v>
      </c>
    </row>
    <row r="13" spans="2:9" ht="4.5" customHeight="1" x14ac:dyDescent="0.35"/>
    <row r="14" spans="2:9" ht="30.65" customHeight="1" x14ac:dyDescent="0.35">
      <c r="B14" s="124" t="s">
        <v>227</v>
      </c>
      <c r="C14" s="125"/>
      <c r="D14" s="125"/>
      <c r="E14" s="125"/>
      <c r="F14" s="125"/>
      <c r="G14" s="125"/>
      <c r="H14" s="125"/>
      <c r="I14" s="125"/>
    </row>
  </sheetData>
  <mergeCells count="2">
    <mergeCell ref="B2:I2"/>
    <mergeCell ref="B14:I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685AE-3011-4E62-8E04-E6EFA854E6B4}">
  <dimension ref="B1:H9"/>
  <sheetViews>
    <sheetView showGridLines="0" workbookViewId="0">
      <selection activeCell="E6" sqref="E6"/>
    </sheetView>
  </sheetViews>
  <sheetFormatPr baseColWidth="10" defaultColWidth="10.81640625" defaultRowHeight="10" x14ac:dyDescent="0.2"/>
  <cols>
    <col min="1" max="1" width="2.1796875" style="2" customWidth="1"/>
    <col min="2" max="2" width="24.1796875" style="2" customWidth="1"/>
    <col min="3" max="3" width="17.1796875" style="2" customWidth="1"/>
    <col min="4" max="16384" width="10.81640625" style="2"/>
  </cols>
  <sheetData>
    <row r="1" spans="2:8" ht="10" customHeight="1" x14ac:dyDescent="0.2"/>
    <row r="2" spans="2:8" ht="10.5" x14ac:dyDescent="0.25">
      <c r="B2" s="4" t="s">
        <v>246</v>
      </c>
    </row>
    <row r="4" spans="2:8" s="30" customFormat="1" ht="15" customHeight="1" x14ac:dyDescent="0.35">
      <c r="B4" s="37" t="s">
        <v>174</v>
      </c>
      <c r="C4" s="37" t="s">
        <v>107</v>
      </c>
      <c r="D4" s="37" t="s">
        <v>106</v>
      </c>
      <c r="E4" s="40"/>
      <c r="F4" s="40"/>
      <c r="G4" s="40"/>
      <c r="H4" s="40"/>
    </row>
    <row r="5" spans="2:8" s="30" customFormat="1" ht="12" customHeight="1" x14ac:dyDescent="0.35">
      <c r="B5" s="32" t="s">
        <v>105</v>
      </c>
      <c r="C5" s="35">
        <v>55449</v>
      </c>
      <c r="D5" s="35">
        <v>52395</v>
      </c>
      <c r="E5" s="41"/>
      <c r="F5" s="40"/>
      <c r="G5" s="40"/>
      <c r="H5" s="40"/>
    </row>
    <row r="6" spans="2:8" s="30" customFormat="1" ht="12" customHeight="1" x14ac:dyDescent="0.35">
      <c r="B6" s="32" t="s">
        <v>104</v>
      </c>
      <c r="C6" s="35">
        <v>53628</v>
      </c>
      <c r="D6" s="35">
        <v>51344</v>
      </c>
      <c r="E6" s="41"/>
      <c r="F6" s="40"/>
      <c r="G6" s="41"/>
      <c r="H6" s="41"/>
    </row>
    <row r="7" spans="2:8" s="30" customFormat="1" ht="12" customHeight="1" x14ac:dyDescent="0.35">
      <c r="B7" s="32" t="s">
        <v>103</v>
      </c>
      <c r="C7" s="35">
        <v>1821</v>
      </c>
      <c r="D7" s="35">
        <v>1051</v>
      </c>
      <c r="E7" s="41"/>
      <c r="F7" s="40"/>
      <c r="G7" s="41"/>
      <c r="H7" s="41"/>
    </row>
    <row r="9" spans="2:8" ht="42" customHeight="1" x14ac:dyDescent="0.2">
      <c r="B9" s="124" t="s">
        <v>228</v>
      </c>
      <c r="C9" s="125"/>
      <c r="D9" s="125"/>
      <c r="E9" s="125"/>
      <c r="F9" s="125"/>
      <c r="G9" s="125"/>
      <c r="H9" s="125"/>
    </row>
  </sheetData>
  <mergeCells count="1">
    <mergeCell ref="B9:H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FFF6-5D44-48E6-93F1-923E7907C4D4}">
  <dimension ref="B1:E13"/>
  <sheetViews>
    <sheetView showGridLines="0" workbookViewId="0">
      <selection activeCell="B2" sqref="B2"/>
    </sheetView>
  </sheetViews>
  <sheetFormatPr baseColWidth="10" defaultColWidth="10.81640625" defaultRowHeight="10" x14ac:dyDescent="0.2"/>
  <cols>
    <col min="1" max="1" width="2.1796875" style="2" customWidth="1"/>
    <col min="2" max="2" width="35.453125" style="2" customWidth="1"/>
    <col min="3" max="3" width="14.453125" style="2" customWidth="1"/>
    <col min="4" max="4" width="17.1796875" style="2" customWidth="1"/>
    <col min="5" max="16384" width="10.81640625" style="2"/>
  </cols>
  <sheetData>
    <row r="1" spans="2:5" ht="10" customHeight="1" x14ac:dyDescent="0.2"/>
    <row r="2" spans="2:5" ht="10.5" x14ac:dyDescent="0.25">
      <c r="B2" s="4" t="s">
        <v>134</v>
      </c>
    </row>
    <row r="4" spans="2:5" s="43" customFormat="1" ht="37" customHeight="1" x14ac:dyDescent="0.35">
      <c r="B4" s="42"/>
      <c r="C4" s="48" t="s">
        <v>175</v>
      </c>
      <c r="D4" s="48" t="s">
        <v>178</v>
      </c>
    </row>
    <row r="5" spans="2:5" s="43" customFormat="1" ht="12" customHeight="1" x14ac:dyDescent="0.35">
      <c r="B5" s="38" t="s">
        <v>111</v>
      </c>
      <c r="C5" s="44">
        <v>310</v>
      </c>
      <c r="D5" s="47">
        <f t="shared" ref="D5:D11" si="0">C5/$C$11</f>
        <v>4.2022502372238035E-2</v>
      </c>
      <c r="E5" s="45"/>
    </row>
    <row r="6" spans="2:5" s="43" customFormat="1" ht="12" customHeight="1" x14ac:dyDescent="0.35">
      <c r="B6" s="38" t="s">
        <v>112</v>
      </c>
      <c r="C6" s="44">
        <v>3045</v>
      </c>
      <c r="D6" s="47">
        <f t="shared" si="0"/>
        <v>0.41276941846278975</v>
      </c>
    </row>
    <row r="7" spans="2:5" s="43" customFormat="1" ht="12" customHeight="1" x14ac:dyDescent="0.35">
      <c r="B7" s="38" t="s">
        <v>113</v>
      </c>
      <c r="C7" s="44">
        <v>1518</v>
      </c>
      <c r="D7" s="47">
        <f t="shared" si="0"/>
        <v>0.20577470516470109</v>
      </c>
    </row>
    <row r="8" spans="2:5" s="43" customFormat="1" ht="12" customHeight="1" x14ac:dyDescent="0.35">
      <c r="B8" s="38" t="s">
        <v>114</v>
      </c>
      <c r="C8" s="44">
        <v>416</v>
      </c>
      <c r="D8" s="47">
        <f t="shared" si="0"/>
        <v>5.639148705435814E-2</v>
      </c>
    </row>
    <row r="9" spans="2:5" s="43" customFormat="1" ht="12" customHeight="1" x14ac:dyDescent="0.35">
      <c r="B9" s="38" t="s">
        <v>115</v>
      </c>
      <c r="C9" s="44">
        <v>1566</v>
      </c>
      <c r="D9" s="47">
        <f t="shared" si="0"/>
        <v>0.21228141520943472</v>
      </c>
    </row>
    <row r="10" spans="2:5" s="43" customFormat="1" ht="12" customHeight="1" x14ac:dyDescent="0.35">
      <c r="B10" s="38" t="s">
        <v>116</v>
      </c>
      <c r="C10" s="44">
        <v>522</v>
      </c>
      <c r="D10" s="47">
        <f t="shared" si="0"/>
        <v>7.0760471736478245E-2</v>
      </c>
    </row>
    <row r="11" spans="2:5" s="43" customFormat="1" ht="12" customHeight="1" x14ac:dyDescent="0.35">
      <c r="B11" s="38" t="s">
        <v>53</v>
      </c>
      <c r="C11" s="46">
        <f>SUM(C5:C10)</f>
        <v>7377</v>
      </c>
      <c r="D11" s="47">
        <f t="shared" si="0"/>
        <v>1</v>
      </c>
    </row>
    <row r="12" spans="2:5" x14ac:dyDescent="0.2">
      <c r="C12" s="9"/>
    </row>
    <row r="13" spans="2:5" ht="44.15" customHeight="1" x14ac:dyDescent="0.2">
      <c r="B13" s="124" t="s">
        <v>229</v>
      </c>
      <c r="C13" s="125"/>
      <c r="D13" s="125"/>
      <c r="E13" s="125"/>
    </row>
  </sheetData>
  <mergeCells count="1">
    <mergeCell ref="B13:E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94F8-5056-497B-9ACB-335E8E85F255}">
  <dimension ref="B1:E11"/>
  <sheetViews>
    <sheetView showGridLines="0" workbookViewId="0">
      <selection activeCell="B2" sqref="B2"/>
    </sheetView>
  </sheetViews>
  <sheetFormatPr baseColWidth="10" defaultColWidth="10.81640625" defaultRowHeight="10" x14ac:dyDescent="0.2"/>
  <cols>
    <col min="1" max="1" width="2.1796875" style="5" customWidth="1"/>
    <col min="2" max="2" width="27.453125" style="5" customWidth="1"/>
    <col min="3" max="3" width="16.81640625" style="5" customWidth="1"/>
    <col min="4" max="16384" width="10.81640625" style="5"/>
  </cols>
  <sheetData>
    <row r="1" spans="2:5" ht="10" customHeight="1" x14ac:dyDescent="0.2"/>
    <row r="2" spans="2:5" ht="10.5" x14ac:dyDescent="0.25">
      <c r="B2" s="4" t="s">
        <v>181</v>
      </c>
    </row>
    <row r="4" spans="2:5" ht="19" customHeight="1" x14ac:dyDescent="0.2">
      <c r="B4" s="50" t="s">
        <v>184</v>
      </c>
      <c r="C4" s="58" t="s">
        <v>183</v>
      </c>
    </row>
    <row r="5" spans="2:5" ht="12" customHeight="1" x14ac:dyDescent="0.2">
      <c r="B5" s="17" t="s">
        <v>185</v>
      </c>
      <c r="C5" s="22">
        <v>0.97278366256322168</v>
      </c>
    </row>
    <row r="6" spans="2:5" ht="12" customHeight="1" x14ac:dyDescent="0.2">
      <c r="B6" s="17" t="s">
        <v>186</v>
      </c>
      <c r="C6" s="22">
        <v>0.94713235995801126</v>
      </c>
    </row>
    <row r="7" spans="2:5" ht="12" customHeight="1" x14ac:dyDescent="0.2">
      <c r="B7" s="17" t="s">
        <v>189</v>
      </c>
      <c r="C7" s="22">
        <v>0.90867449184082461</v>
      </c>
    </row>
    <row r="8" spans="2:5" ht="12" customHeight="1" x14ac:dyDescent="0.2">
      <c r="B8" s="17" t="s">
        <v>190</v>
      </c>
      <c r="C8" s="22">
        <v>0.95652256894741872</v>
      </c>
    </row>
    <row r="9" spans="2:5" ht="12" customHeight="1" x14ac:dyDescent="0.2">
      <c r="B9" s="17" t="s">
        <v>191</v>
      </c>
      <c r="C9" s="22">
        <v>0.74778127683939399</v>
      </c>
    </row>
    <row r="11" spans="2:5" ht="36.65" customHeight="1" x14ac:dyDescent="0.2">
      <c r="B11" s="126" t="s">
        <v>230</v>
      </c>
      <c r="C11" s="126"/>
      <c r="D11" s="126"/>
      <c r="E11" s="126"/>
    </row>
  </sheetData>
  <mergeCells count="1">
    <mergeCell ref="B11:E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557A-1F70-428D-B70A-898DCEE63716}">
  <dimension ref="A1:K41"/>
  <sheetViews>
    <sheetView showGridLines="0" zoomScaleNormal="100" workbookViewId="0">
      <selection activeCell="B2" sqref="B2:J2"/>
    </sheetView>
  </sheetViews>
  <sheetFormatPr baseColWidth="10" defaultColWidth="10.81640625" defaultRowHeight="10" x14ac:dyDescent="0.2"/>
  <cols>
    <col min="1" max="1" width="2.1796875" style="5" customWidth="1"/>
    <col min="2" max="2" width="17.81640625" style="5" customWidth="1"/>
    <col min="3" max="3" width="15.54296875" style="5" customWidth="1"/>
    <col min="4" max="4" width="11.1796875" style="5" customWidth="1"/>
    <col min="5" max="5" width="9.7265625" style="5" customWidth="1"/>
    <col min="6" max="6" width="11.453125" style="5" customWidth="1"/>
    <col min="7" max="7" width="9.26953125" style="5" customWidth="1"/>
    <col min="8" max="8" width="11" style="5" customWidth="1"/>
    <col min="9" max="9" width="11.26953125" style="5" customWidth="1"/>
    <col min="10" max="10" width="12.453125" style="5" bestFit="1" customWidth="1"/>
    <col min="11" max="16384" width="10.81640625" style="5"/>
  </cols>
  <sheetData>
    <row r="1" spans="2:10" ht="5.15" customHeight="1" x14ac:dyDescent="0.2"/>
    <row r="2" spans="2:10" ht="22" customHeight="1" x14ac:dyDescent="0.2">
      <c r="B2" s="127" t="s">
        <v>176</v>
      </c>
      <c r="C2" s="127"/>
      <c r="D2" s="127"/>
      <c r="E2" s="127"/>
      <c r="F2" s="127"/>
      <c r="G2" s="127"/>
      <c r="H2" s="127"/>
      <c r="I2" s="127"/>
      <c r="J2" s="127"/>
    </row>
    <row r="4" spans="2:10" ht="14.5" customHeight="1" x14ac:dyDescent="0.2">
      <c r="B4" s="57"/>
      <c r="C4" s="128" t="s">
        <v>177</v>
      </c>
      <c r="D4" s="129"/>
    </row>
    <row r="5" spans="2:10" ht="12" customHeight="1" x14ac:dyDescent="0.2">
      <c r="B5" s="58" t="s">
        <v>139</v>
      </c>
      <c r="C5" s="58" t="s">
        <v>29</v>
      </c>
      <c r="D5" s="58" t="s">
        <v>16</v>
      </c>
    </row>
    <row r="6" spans="2:10" ht="12" customHeight="1" x14ac:dyDescent="0.2">
      <c r="B6" s="110" t="s">
        <v>50</v>
      </c>
      <c r="C6" s="21">
        <v>0.55000000000000004</v>
      </c>
      <c r="D6" s="21">
        <v>0.67</v>
      </c>
    </row>
    <row r="7" spans="2:10" ht="12" customHeight="1" x14ac:dyDescent="0.2">
      <c r="B7" s="110" t="s">
        <v>28</v>
      </c>
      <c r="C7" s="21">
        <v>0.13</v>
      </c>
      <c r="D7" s="21">
        <v>0</v>
      </c>
    </row>
    <row r="8" spans="2:10" ht="12" customHeight="1" x14ac:dyDescent="0.2">
      <c r="B8" s="110" t="s">
        <v>22</v>
      </c>
      <c r="C8" s="21">
        <v>0.02</v>
      </c>
      <c r="D8" s="21">
        <v>0</v>
      </c>
    </row>
    <row r="9" spans="2:10" ht="12" customHeight="1" x14ac:dyDescent="0.2">
      <c r="B9" s="110" t="s">
        <v>23</v>
      </c>
      <c r="C9" s="21">
        <v>0.12</v>
      </c>
      <c r="D9" s="21">
        <v>0.11</v>
      </c>
    </row>
    <row r="10" spans="2:10" ht="12" customHeight="1" x14ac:dyDescent="0.2">
      <c r="B10" s="110" t="s">
        <v>1</v>
      </c>
      <c r="C10" s="21">
        <v>0.13</v>
      </c>
      <c r="D10" s="21">
        <v>0.11</v>
      </c>
    </row>
    <row r="11" spans="2:10" ht="12" customHeight="1" x14ac:dyDescent="0.2">
      <c r="B11" s="110" t="s">
        <v>0</v>
      </c>
      <c r="C11" s="21">
        <v>0.01</v>
      </c>
      <c r="D11" s="21">
        <v>0.01</v>
      </c>
    </row>
    <row r="12" spans="2:10" ht="12" customHeight="1" x14ac:dyDescent="0.2">
      <c r="B12" s="110" t="s">
        <v>20</v>
      </c>
      <c r="C12" s="21">
        <v>0.01</v>
      </c>
      <c r="D12" s="21">
        <v>0.01</v>
      </c>
    </row>
    <row r="13" spans="2:10" ht="12" customHeight="1" x14ac:dyDescent="0.2">
      <c r="B13" s="110" t="s">
        <v>17</v>
      </c>
      <c r="C13" s="21">
        <v>0.03</v>
      </c>
      <c r="D13" s="21">
        <v>0.09</v>
      </c>
    </row>
    <row r="14" spans="2:10" ht="10.5" customHeight="1" x14ac:dyDescent="0.2"/>
    <row r="15" spans="2:10" ht="1.5" customHeight="1" x14ac:dyDescent="0.2">
      <c r="B15" s="117" t="s">
        <v>231</v>
      </c>
      <c r="C15" s="117"/>
      <c r="D15" s="117"/>
      <c r="E15" s="117"/>
      <c r="F15" s="117"/>
      <c r="G15" s="117"/>
      <c r="H15" s="117"/>
      <c r="I15" s="117"/>
      <c r="J15" s="117"/>
    </row>
    <row r="16" spans="2:10" ht="33" customHeight="1" x14ac:dyDescent="0.2">
      <c r="B16" s="117"/>
      <c r="C16" s="117"/>
      <c r="D16" s="117"/>
      <c r="E16" s="117"/>
      <c r="F16" s="117"/>
      <c r="G16" s="117"/>
      <c r="H16" s="117"/>
      <c r="I16" s="117"/>
      <c r="J16" s="117"/>
    </row>
    <row r="19" spans="1:11" ht="14.5" x14ac:dyDescent="0.35">
      <c r="A19"/>
      <c r="B19"/>
      <c r="C19"/>
      <c r="D19"/>
      <c r="E19"/>
      <c r="F19"/>
      <c r="G19"/>
      <c r="H19"/>
      <c r="I19"/>
      <c r="J19"/>
      <c r="K19"/>
    </row>
    <row r="20" spans="1:11" ht="14.5" x14ac:dyDescent="0.35">
      <c r="A20"/>
      <c r="B20"/>
      <c r="C20"/>
      <c r="D20"/>
      <c r="E20"/>
      <c r="F20"/>
      <c r="G20"/>
      <c r="H20"/>
      <c r="I20"/>
      <c r="J20"/>
      <c r="K20"/>
    </row>
    <row r="21" spans="1:11" ht="14.5" x14ac:dyDescent="0.35">
      <c r="A21"/>
      <c r="B21"/>
      <c r="C21"/>
      <c r="D21"/>
      <c r="E21"/>
      <c r="F21"/>
      <c r="G21"/>
      <c r="H21"/>
      <c r="I21"/>
      <c r="J21"/>
      <c r="K21"/>
    </row>
    <row r="22" spans="1:11" ht="14.5" x14ac:dyDescent="0.35">
      <c r="A22"/>
      <c r="B22"/>
      <c r="C22"/>
      <c r="D22"/>
      <c r="E22"/>
      <c r="F22"/>
      <c r="G22"/>
      <c r="H22"/>
      <c r="I22"/>
      <c r="J22"/>
      <c r="K22"/>
    </row>
    <row r="23" spans="1:11" ht="14.5" x14ac:dyDescent="0.35">
      <c r="A23"/>
      <c r="B23"/>
      <c r="C23"/>
      <c r="D23"/>
      <c r="E23"/>
      <c r="F23"/>
      <c r="G23"/>
      <c r="H23"/>
      <c r="I23"/>
      <c r="J23"/>
      <c r="K23"/>
    </row>
    <row r="24" spans="1:11" ht="14.5" x14ac:dyDescent="0.35">
      <c r="A24"/>
      <c r="B24"/>
      <c r="C24"/>
      <c r="D24"/>
      <c r="E24"/>
      <c r="F24"/>
      <c r="G24"/>
      <c r="H24"/>
      <c r="I24"/>
      <c r="J24"/>
      <c r="K24"/>
    </row>
    <row r="25" spans="1:11" ht="14.5" x14ac:dyDescent="0.35">
      <c r="A25"/>
      <c r="B25"/>
      <c r="C25"/>
      <c r="D25"/>
      <c r="E25"/>
      <c r="F25"/>
      <c r="G25"/>
      <c r="H25"/>
      <c r="I25"/>
      <c r="J25"/>
      <c r="K25"/>
    </row>
    <row r="26" spans="1:11" ht="14.5" x14ac:dyDescent="0.35">
      <c r="A26"/>
      <c r="B26"/>
      <c r="C26"/>
      <c r="D26"/>
      <c r="E26"/>
      <c r="F26"/>
      <c r="G26"/>
      <c r="H26"/>
      <c r="I26"/>
      <c r="J26"/>
      <c r="K26"/>
    </row>
    <row r="27" spans="1:11" ht="14.5" x14ac:dyDescent="0.35">
      <c r="A27"/>
      <c r="B27"/>
      <c r="C27"/>
      <c r="D27"/>
      <c r="E27"/>
      <c r="F27"/>
      <c r="G27"/>
      <c r="H27"/>
      <c r="I27"/>
      <c r="J27"/>
      <c r="K27"/>
    </row>
    <row r="28" spans="1:11" ht="14.5" x14ac:dyDescent="0.35">
      <c r="A28"/>
      <c r="B28"/>
      <c r="C28"/>
      <c r="D28"/>
      <c r="E28"/>
      <c r="F28"/>
      <c r="G28"/>
      <c r="H28"/>
      <c r="I28"/>
      <c r="J28"/>
      <c r="K28"/>
    </row>
    <row r="29" spans="1:11" ht="14.5" x14ac:dyDescent="0.35">
      <c r="A29"/>
      <c r="B29"/>
      <c r="C29"/>
      <c r="D29"/>
      <c r="E29"/>
      <c r="F29"/>
      <c r="G29"/>
      <c r="H29"/>
      <c r="I29"/>
      <c r="J29"/>
      <c r="K29"/>
    </row>
    <row r="30" spans="1:11" ht="14.5" x14ac:dyDescent="0.35">
      <c r="A30"/>
      <c r="B30"/>
      <c r="C30"/>
      <c r="D30"/>
      <c r="E30"/>
      <c r="F30"/>
      <c r="G30"/>
      <c r="H30"/>
      <c r="I30"/>
      <c r="J30"/>
      <c r="K30"/>
    </row>
    <row r="31" spans="1:11" ht="14.5" x14ac:dyDescent="0.35">
      <c r="A31"/>
      <c r="B31"/>
      <c r="C31"/>
      <c r="D31"/>
      <c r="E31"/>
      <c r="F31"/>
      <c r="G31"/>
      <c r="H31"/>
      <c r="I31"/>
      <c r="J31"/>
      <c r="K31"/>
    </row>
    <row r="32" spans="1:11" ht="14.5" x14ac:dyDescent="0.35">
      <c r="A32"/>
      <c r="B32"/>
      <c r="C32"/>
      <c r="D32"/>
      <c r="E32"/>
      <c r="F32"/>
      <c r="G32"/>
      <c r="H32"/>
      <c r="I32"/>
      <c r="J32"/>
      <c r="K32"/>
    </row>
    <row r="33" spans="1:11" ht="14.5" x14ac:dyDescent="0.35">
      <c r="A33"/>
      <c r="B33"/>
      <c r="C33"/>
      <c r="D33"/>
      <c r="E33"/>
      <c r="F33"/>
      <c r="G33"/>
      <c r="H33"/>
      <c r="I33"/>
      <c r="J33"/>
      <c r="K33"/>
    </row>
    <row r="34" spans="1:11" ht="14.5" x14ac:dyDescent="0.35">
      <c r="A34"/>
      <c r="B34"/>
      <c r="C34"/>
      <c r="D34"/>
      <c r="E34"/>
      <c r="F34"/>
      <c r="G34"/>
      <c r="H34"/>
      <c r="I34"/>
      <c r="J34"/>
      <c r="K34"/>
    </row>
    <row r="35" spans="1:11" ht="14.5" x14ac:dyDescent="0.35">
      <c r="A35"/>
      <c r="B35"/>
      <c r="C35"/>
      <c r="D35"/>
      <c r="E35"/>
      <c r="F35"/>
      <c r="G35"/>
      <c r="H35"/>
      <c r="I35"/>
      <c r="J35"/>
      <c r="K35"/>
    </row>
    <row r="36" spans="1:11" ht="14.5" x14ac:dyDescent="0.35">
      <c r="A36"/>
      <c r="B36"/>
      <c r="C36"/>
      <c r="D36"/>
      <c r="E36"/>
      <c r="F36"/>
      <c r="G36"/>
      <c r="H36"/>
      <c r="I36"/>
      <c r="J36"/>
      <c r="K36"/>
    </row>
    <row r="37" spans="1:11" ht="14.5" x14ac:dyDescent="0.35">
      <c r="A37"/>
      <c r="B37"/>
      <c r="C37"/>
      <c r="D37"/>
      <c r="E37"/>
      <c r="F37"/>
      <c r="G37"/>
      <c r="H37"/>
      <c r="I37"/>
      <c r="J37"/>
      <c r="K37"/>
    </row>
    <row r="38" spans="1:11" ht="14.5" x14ac:dyDescent="0.35">
      <c r="A38"/>
      <c r="B38"/>
      <c r="C38"/>
      <c r="D38"/>
      <c r="E38"/>
      <c r="F38"/>
      <c r="G38"/>
      <c r="H38"/>
      <c r="I38"/>
      <c r="J38"/>
      <c r="K38"/>
    </row>
    <row r="39" spans="1:11" ht="14.5" x14ac:dyDescent="0.35">
      <c r="A39"/>
      <c r="B39"/>
      <c r="C39"/>
      <c r="D39"/>
      <c r="E39"/>
      <c r="F39"/>
      <c r="G39"/>
      <c r="H39"/>
      <c r="I39"/>
      <c r="J39"/>
      <c r="K39"/>
    </row>
    <row r="40" spans="1:11" ht="14.5" x14ac:dyDescent="0.35">
      <c r="A40"/>
      <c r="B40"/>
      <c r="C40"/>
      <c r="D40"/>
      <c r="E40"/>
      <c r="F40"/>
      <c r="G40"/>
      <c r="H40"/>
      <c r="I40"/>
      <c r="J40"/>
      <c r="K40"/>
    </row>
    <row r="41" spans="1:11" ht="14.5" x14ac:dyDescent="0.35">
      <c r="A41"/>
      <c r="B41"/>
      <c r="C41"/>
      <c r="D41"/>
      <c r="E41"/>
      <c r="F41"/>
      <c r="G41"/>
      <c r="H41"/>
      <c r="I41"/>
      <c r="J41"/>
      <c r="K41"/>
    </row>
  </sheetData>
  <mergeCells count="3">
    <mergeCell ref="B2:J2"/>
    <mergeCell ref="B15:J16"/>
    <mergeCell ref="C4:D4"/>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0"/>
  <sheetViews>
    <sheetView showGridLines="0" zoomScaleNormal="100" workbookViewId="0">
      <selection activeCell="D17" sqref="D17"/>
    </sheetView>
  </sheetViews>
  <sheetFormatPr baseColWidth="10" defaultColWidth="10.81640625" defaultRowHeight="10" x14ac:dyDescent="0.2"/>
  <cols>
    <col min="1" max="1" width="2.1796875" style="5" customWidth="1"/>
    <col min="2" max="2" width="17.81640625" style="5" customWidth="1"/>
    <col min="3" max="3" width="11.7265625" style="5" customWidth="1"/>
    <col min="4" max="4" width="11.1796875" style="5" customWidth="1"/>
    <col min="5" max="5" width="9.7265625" style="5" customWidth="1"/>
    <col min="6" max="6" width="7.453125" style="5" customWidth="1"/>
    <col min="7" max="7" width="9.26953125" style="5" customWidth="1"/>
    <col min="8" max="8" width="11" style="5" customWidth="1"/>
    <col min="9" max="9" width="13.453125" style="5" customWidth="1"/>
    <col min="10" max="10" width="12.453125" style="5" bestFit="1" customWidth="1"/>
    <col min="11" max="16384" width="10.81640625" style="5"/>
  </cols>
  <sheetData>
    <row r="1" spans="2:15" ht="5.15" customHeight="1" x14ac:dyDescent="0.2"/>
    <row r="2" spans="2:15" ht="20.149999999999999" customHeight="1" x14ac:dyDescent="0.2">
      <c r="B2" s="127" t="s">
        <v>196</v>
      </c>
      <c r="C2" s="127"/>
      <c r="D2" s="127"/>
      <c r="E2" s="127"/>
      <c r="F2" s="127"/>
      <c r="G2" s="127"/>
      <c r="H2" s="127"/>
      <c r="I2" s="127"/>
      <c r="J2" s="127"/>
    </row>
    <row r="4" spans="2:15" ht="28.5" customHeight="1" thickBot="1" x14ac:dyDescent="0.25">
      <c r="B4" s="85" t="s">
        <v>208</v>
      </c>
      <c r="C4" s="83" t="s">
        <v>50</v>
      </c>
      <c r="D4" s="83" t="s">
        <v>19</v>
      </c>
      <c r="E4" s="83" t="s">
        <v>1</v>
      </c>
      <c r="F4" s="83" t="s">
        <v>0</v>
      </c>
      <c r="G4" s="83" t="s">
        <v>20</v>
      </c>
      <c r="H4" s="83" t="s">
        <v>21</v>
      </c>
      <c r="I4" s="83" t="s">
        <v>213</v>
      </c>
      <c r="J4" s="83" t="s">
        <v>17</v>
      </c>
    </row>
    <row r="5" spans="2:15" ht="12" customHeight="1" thickTop="1" x14ac:dyDescent="0.25">
      <c r="B5" s="84" t="s">
        <v>50</v>
      </c>
      <c r="C5" s="65">
        <v>0.74491195975302993</v>
      </c>
      <c r="D5" s="66">
        <v>1.9214841808845452E-2</v>
      </c>
      <c r="E5" s="66">
        <v>1.8716109847822283E-2</v>
      </c>
      <c r="F5" s="66">
        <v>1.7500000000000002E-2</v>
      </c>
      <c r="G5" s="66">
        <v>1.9753086419753086E-2</v>
      </c>
      <c r="H5" s="66">
        <v>0.16417910447761194</v>
      </c>
      <c r="I5" s="73">
        <f ca="1">#REF!/I$11</f>
        <v>0.55259399285864319</v>
      </c>
      <c r="J5" s="73">
        <v>0.55067920585161967</v>
      </c>
      <c r="L5" s="10"/>
    </row>
    <row r="6" spans="2:15" ht="12" customHeight="1" x14ac:dyDescent="0.25">
      <c r="B6" s="84" t="s">
        <v>18</v>
      </c>
      <c r="C6" s="67">
        <v>0.17093528470157787</v>
      </c>
      <c r="D6" s="66">
        <v>6.1288719562696704E-3</v>
      </c>
      <c r="E6" s="66">
        <v>2.7986706314500611E-3</v>
      </c>
      <c r="F6" s="66">
        <v>5.0000000000000001E-3</v>
      </c>
      <c r="G6" s="66">
        <v>1.4814814814814815E-2</v>
      </c>
      <c r="H6" s="66">
        <v>0</v>
      </c>
      <c r="I6" s="66">
        <f ca="1">#REF!/I$11</f>
        <v>0.1268851081705524</v>
      </c>
      <c r="J6" s="66">
        <v>0.13040752351097179</v>
      </c>
    </row>
    <row r="7" spans="2:15" ht="12" customHeight="1" thickBot="1" x14ac:dyDescent="0.3">
      <c r="B7" s="84" t="s">
        <v>22</v>
      </c>
      <c r="C7" s="68">
        <v>1.7179281957466271E-2</v>
      </c>
      <c r="D7" s="66">
        <v>2.1865164816962067E-2</v>
      </c>
      <c r="E7" s="66">
        <v>1.9240860591219172E-3</v>
      </c>
      <c r="F7" s="66">
        <v>7.4999999999999997E-3</v>
      </c>
      <c r="G7" s="66">
        <v>4.9382716049382715E-3</v>
      </c>
      <c r="H7" s="66">
        <v>0.13432835820895522</v>
      </c>
      <c r="I7" s="66">
        <f ca="1">#REF!/I$11</f>
        <v>1.5921024994749001E-2</v>
      </c>
      <c r="J7" s="66">
        <v>1.400208986415883E-2</v>
      </c>
    </row>
    <row r="8" spans="2:15" ht="12" customHeight="1" thickTop="1" x14ac:dyDescent="0.25">
      <c r="B8" s="84" t="s">
        <v>23</v>
      </c>
      <c r="C8" s="66">
        <v>1.8208323805168077E-2</v>
      </c>
      <c r="D8" s="69">
        <v>0.8355143283087626</v>
      </c>
      <c r="E8" s="70">
        <v>4.0230890327094627E-2</v>
      </c>
      <c r="F8" s="71">
        <v>0.08</v>
      </c>
      <c r="G8" s="66">
        <v>2.4691358024691358E-3</v>
      </c>
      <c r="H8" s="66">
        <v>0.2537313432835821</v>
      </c>
      <c r="I8" s="66">
        <f ca="1">#REF!/I$11</f>
        <v>0.12520478890989287</v>
      </c>
      <c r="J8" s="66">
        <v>0.11682340647857889</v>
      </c>
    </row>
    <row r="9" spans="2:15" ht="12" customHeight="1" x14ac:dyDescent="0.25">
      <c r="B9" s="84" t="s">
        <v>1</v>
      </c>
      <c r="C9" s="66">
        <v>1.3691973473587925E-2</v>
      </c>
      <c r="D9" s="72">
        <v>7.1890011595163159E-2</v>
      </c>
      <c r="E9" s="73">
        <v>0.88857792548539449</v>
      </c>
      <c r="F9" s="74">
        <v>0.21</v>
      </c>
      <c r="G9" s="66">
        <v>4.6913580246913583E-2</v>
      </c>
      <c r="H9" s="66">
        <v>2.9850746268656716E-2</v>
      </c>
      <c r="I9" s="66">
        <f ca="1">#REF!/I$11</f>
        <v>0.1280823356437723</v>
      </c>
      <c r="J9" s="66">
        <v>0.13082549634273771</v>
      </c>
    </row>
    <row r="10" spans="2:15" ht="12" customHeight="1" thickBot="1" x14ac:dyDescent="0.3">
      <c r="B10" s="84" t="s">
        <v>0</v>
      </c>
      <c r="C10" s="66">
        <v>1.9723302080951292E-3</v>
      </c>
      <c r="D10" s="75">
        <v>2.4349842637071392E-2</v>
      </c>
      <c r="E10" s="76">
        <v>2.2564281966066118E-2</v>
      </c>
      <c r="F10" s="77">
        <v>0.64</v>
      </c>
      <c r="G10" s="66">
        <v>0</v>
      </c>
      <c r="H10" s="66">
        <v>0.34328358208955223</v>
      </c>
      <c r="I10" s="66">
        <f ca="1">#REF!/I$11</f>
        <v>1.3106490233144297E-2</v>
      </c>
      <c r="J10" s="66">
        <v>1.1912225705329153E-2</v>
      </c>
    </row>
    <row r="11" spans="2:15" ht="12" customHeight="1" thickTop="1" thickBot="1" x14ac:dyDescent="0.3">
      <c r="B11" s="84" t="s">
        <v>20</v>
      </c>
      <c r="C11" s="66">
        <v>2.7441115938714841E-3</v>
      </c>
      <c r="D11" s="66">
        <v>4.6380652642040747E-3</v>
      </c>
      <c r="E11" s="66">
        <v>5.7722581773657512E-3</v>
      </c>
      <c r="F11" s="66">
        <v>2.5000000000000001E-3</v>
      </c>
      <c r="G11" s="78">
        <v>0.88148148148148153</v>
      </c>
      <c r="H11" s="66">
        <v>4.4776119402985072E-2</v>
      </c>
      <c r="I11" s="66">
        <f ca="1">#REF!/I$11</f>
        <v>1.0880067212770426E-2</v>
      </c>
      <c r="J11" s="66">
        <v>1.9226750261233019E-2</v>
      </c>
    </row>
    <row r="12" spans="2:15" ht="12" customHeight="1" thickTop="1" x14ac:dyDescent="0.25">
      <c r="B12" s="84" t="s">
        <v>17</v>
      </c>
      <c r="C12" s="66">
        <v>3.0356734507203293E-2</v>
      </c>
      <c r="D12" s="66">
        <v>1.6398873612721552E-2</v>
      </c>
      <c r="E12" s="66">
        <v>1.9415777505684798E-2</v>
      </c>
      <c r="F12" s="66">
        <v>3.7499999999999999E-2</v>
      </c>
      <c r="G12" s="66">
        <v>2.9629629629629631E-2</v>
      </c>
      <c r="H12" s="66">
        <v>2.9850746268656716E-2</v>
      </c>
      <c r="I12" s="66">
        <f ca="1">#REF!/I$11</f>
        <v>2.7326191976475532E-2</v>
      </c>
      <c r="J12" s="66">
        <v>2.612330198537095E-2</v>
      </c>
      <c r="N12" s="5" t="s">
        <v>179</v>
      </c>
    </row>
    <row r="13" spans="2:15" x14ac:dyDescent="0.2">
      <c r="H13" s="79"/>
    </row>
    <row r="14" spans="2:15" ht="46" customHeight="1" x14ac:dyDescent="0.2">
      <c r="B14" s="130" t="s">
        <v>232</v>
      </c>
      <c r="C14" s="130"/>
      <c r="D14" s="130"/>
      <c r="E14" s="130"/>
      <c r="F14" s="130"/>
      <c r="G14" s="130"/>
      <c r="H14" s="130"/>
      <c r="I14" s="130"/>
      <c r="J14" s="130"/>
    </row>
    <row r="16" spans="2:15" x14ac:dyDescent="0.2">
      <c r="K16" s="64"/>
      <c r="L16" s="64"/>
      <c r="M16" s="64"/>
      <c r="N16" s="64"/>
      <c r="O16" s="64"/>
    </row>
    <row r="38" spans="2:10" ht="10.5" x14ac:dyDescent="0.2">
      <c r="B38" s="80"/>
      <c r="C38" s="80"/>
      <c r="D38" s="80"/>
      <c r="E38" s="80"/>
      <c r="F38" s="80"/>
      <c r="G38" s="80"/>
      <c r="H38" s="80"/>
      <c r="I38" s="80"/>
      <c r="J38" s="80"/>
    </row>
    <row r="39" spans="2:10" x14ac:dyDescent="0.2">
      <c r="B39" s="81"/>
      <c r="C39" s="82"/>
      <c r="D39" s="82"/>
      <c r="E39" s="82"/>
      <c r="F39" s="82"/>
      <c r="G39" s="82"/>
      <c r="H39" s="82"/>
      <c r="I39" s="82"/>
      <c r="J39" s="82"/>
    </row>
    <row r="40" spans="2:10" x14ac:dyDescent="0.2">
      <c r="B40" s="81"/>
      <c r="C40" s="82"/>
      <c r="D40" s="82"/>
      <c r="E40" s="82"/>
      <c r="F40" s="82"/>
      <c r="G40" s="82"/>
      <c r="H40" s="82"/>
      <c r="I40" s="82"/>
      <c r="J40" s="82"/>
    </row>
  </sheetData>
  <mergeCells count="2">
    <mergeCell ref="B2:J2"/>
    <mergeCell ref="B14:J14"/>
  </mergeCells>
  <conditionalFormatting sqref="C5:H12 H13">
    <cfRule type="colorScale" priority="32">
      <colorScale>
        <cfvo type="min"/>
        <cfvo type="percentile" val="50"/>
        <cfvo type="max"/>
        <color theme="0"/>
        <color theme="4" tint="0.79998168889431442"/>
        <color theme="3"/>
      </colorScale>
    </cfRule>
    <cfRule type="colorScale" priority="33">
      <colorScale>
        <cfvo type="min"/>
        <cfvo type="percentile" val="50"/>
        <cfvo type="max"/>
        <color theme="4" tint="0.79998168889431442"/>
        <color theme="3" tint="0.39997558519241921"/>
        <color theme="3"/>
      </colorScale>
    </cfRule>
    <cfRule type="colorScale" priority="34">
      <colorScale>
        <cfvo type="min"/>
        <cfvo type="max"/>
        <color theme="8" tint="0.79998168889431442"/>
        <color theme="3"/>
      </colorScale>
    </cfRule>
    <cfRule type="colorScale" priority="35">
      <colorScale>
        <cfvo type="min"/>
        <cfvo type="percentile" val="50"/>
        <cfvo type="max"/>
        <color rgb="FFF8696B"/>
        <color rgb="FFFFEB84"/>
        <color rgb="FF63BE7B"/>
      </colorScale>
    </cfRule>
    <cfRule type="colorScale" priority="36">
      <colorScale>
        <cfvo type="min"/>
        <cfvo type="max"/>
        <color theme="8" tint="-0.249977111117893"/>
        <color theme="6" tint="0.39997558519241921"/>
      </colorScale>
    </cfRule>
  </conditionalFormatting>
  <conditionalFormatting sqref="I5:I12">
    <cfRule type="colorScale" priority="6">
      <colorScale>
        <cfvo type="min"/>
        <cfvo type="percentile" val="50"/>
        <cfvo type="max"/>
        <color theme="0"/>
        <color theme="4" tint="0.79998168889431442"/>
        <color theme="3"/>
      </colorScale>
    </cfRule>
    <cfRule type="colorScale" priority="7">
      <colorScale>
        <cfvo type="min"/>
        <cfvo type="percentile" val="50"/>
        <cfvo type="max"/>
        <color theme="4" tint="0.79998168889431442"/>
        <color theme="3" tint="0.39997558519241921"/>
        <color theme="3"/>
      </colorScale>
    </cfRule>
    <cfRule type="colorScale" priority="8">
      <colorScale>
        <cfvo type="min"/>
        <cfvo type="max"/>
        <color theme="8" tint="0.79998168889431442"/>
        <color theme="3"/>
      </colorScale>
    </cfRule>
    <cfRule type="colorScale" priority="9">
      <colorScale>
        <cfvo type="min"/>
        <cfvo type="percentile" val="50"/>
        <cfvo type="max"/>
        <color rgb="FFF8696B"/>
        <color rgb="FFFFEB84"/>
        <color rgb="FF63BE7B"/>
      </colorScale>
    </cfRule>
    <cfRule type="colorScale" priority="10">
      <colorScale>
        <cfvo type="min"/>
        <cfvo type="max"/>
        <color theme="8" tint="-0.249977111117893"/>
        <color theme="6" tint="0.39997558519241921"/>
      </colorScale>
    </cfRule>
  </conditionalFormatting>
  <conditionalFormatting sqref="J5:J12">
    <cfRule type="colorScale" priority="1">
      <colorScale>
        <cfvo type="min"/>
        <cfvo type="percentile" val="50"/>
        <cfvo type="max"/>
        <color theme="0"/>
        <color theme="4" tint="0.79998168889431442"/>
        <color theme="3"/>
      </colorScale>
    </cfRule>
    <cfRule type="colorScale" priority="2">
      <colorScale>
        <cfvo type="min"/>
        <cfvo type="percentile" val="50"/>
        <cfvo type="max"/>
        <color theme="4" tint="0.79998168889431442"/>
        <color theme="3" tint="0.39997558519241921"/>
        <color theme="3"/>
      </colorScale>
    </cfRule>
    <cfRule type="colorScale" priority="3">
      <colorScale>
        <cfvo type="min"/>
        <cfvo type="max"/>
        <color theme="8" tint="0.79998168889431442"/>
        <color theme="3"/>
      </colorScale>
    </cfRule>
    <cfRule type="colorScale" priority="4">
      <colorScale>
        <cfvo type="min"/>
        <cfvo type="percentile" val="50"/>
        <cfvo type="max"/>
        <color rgb="FFF8696B"/>
        <color rgb="FFFFEB84"/>
        <color rgb="FF63BE7B"/>
      </colorScale>
    </cfRule>
    <cfRule type="colorScale" priority="5">
      <colorScale>
        <cfvo type="min"/>
        <cfvo type="max"/>
        <color theme="8" tint="-0.249977111117893"/>
        <color theme="6" tint="0.39997558519241921"/>
      </colorScale>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Figure 4</vt:lpstr>
      <vt:lpstr>Figure 6</vt:lpstr>
      <vt:lpstr>Figure 7</vt:lpstr>
      <vt:lpstr>Figure 8.b</vt:lpstr>
      <vt:lpstr>Figure 10</vt:lpstr>
      <vt:lpstr>Figure 11</vt:lpstr>
      <vt:lpstr>Figure 12</vt:lpstr>
      <vt:lpstr>Figure 13.a</vt:lpstr>
      <vt:lpstr>Figure 13.b</vt:lpstr>
      <vt:lpstr>Figure 14.a</vt:lpstr>
      <vt:lpstr>Figure 14.b</vt:lpstr>
      <vt:lpstr>Figure 15</vt:lpstr>
      <vt:lpstr>Figure 16.a</vt:lpstr>
      <vt:lpstr>Figure 16.b</vt:lpstr>
      <vt:lpstr>Figure 17</vt:lpstr>
      <vt:lpstr>Figure 18.a</vt:lpstr>
      <vt:lpstr>Figure 18.b</vt:lpstr>
      <vt:lpstr>Figure 19</vt:lpstr>
      <vt:lpstr>Figure 20</vt:lpstr>
      <vt:lpstr>Annexe A1</vt:lpstr>
      <vt:lpstr>Annexe A2.1</vt:lpstr>
      <vt:lpstr>Annexe A2.2</vt:lpstr>
      <vt:lpstr>Annexe A2.3</vt:lpstr>
      <vt:lpstr>Annexe A2.4</vt:lpstr>
      <vt:lpstr>Annexe A2.5</vt:lpstr>
      <vt:lpstr>Annexe A2.6</vt:lpstr>
      <vt:lpstr>Annexe A2.7</vt:lpstr>
      <vt:lpstr>Annexe A2.8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noemie.courtejoie</dc:creator>
  <cp:lastModifiedBy>COURTEJOIE, Noemie (DREES/OSAM/LAB)</cp:lastModifiedBy>
  <dcterms:created xsi:type="dcterms:W3CDTF">2026-02-23T12:19:25Z</dcterms:created>
  <dcterms:modified xsi:type="dcterms:W3CDTF">2026-07-07T18:40:22Z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2026-02-25T13:51:56Z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411e6b5d-fd2d-4afd-b410-55bf3e7a15b2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