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1565" activeTab="0"/>
  </bookViews>
  <sheets>
    <sheet name="F11-Tableau 1" sheetId="1" r:id="rId1"/>
    <sheet name="F11-Graphique 1" sheetId="2" r:id="rId2"/>
  </sheets>
  <externalReferences>
    <externalReference r:id="rId5"/>
  </externalReferences>
  <definedNames/>
  <calcPr fullCalcOnLoad="1"/>
</workbook>
</file>

<file path=xl/sharedStrings.xml><?xml version="1.0" encoding="utf-8"?>
<sst xmlns="http://schemas.openxmlformats.org/spreadsheetml/2006/main" count="35" uniqueCount="30">
  <si>
    <t>Part de PIB (en %)</t>
  </si>
  <si>
    <t>1990-2014</t>
  </si>
  <si>
    <t>2014-2015</t>
  </si>
  <si>
    <t>2015-2016</t>
  </si>
  <si>
    <t>Pensions</t>
  </si>
  <si>
    <t>Vieillesse</t>
  </si>
  <si>
    <t>Survie</t>
  </si>
  <si>
    <t>Minimum vieillesse</t>
  </si>
  <si>
    <t>Risque vieillesse</t>
  </si>
  <si>
    <t>Risque survie</t>
  </si>
  <si>
    <t>Régimes de la mutualité et de la prévoyance</t>
  </si>
  <si>
    <t>Etat***</t>
  </si>
  <si>
    <t>Régimes de non-salariés**</t>
  </si>
  <si>
    <t>Régimes complémentaires de salariés</t>
  </si>
  <si>
    <t>Régimes particuliers de salariés*</t>
  </si>
  <si>
    <t>Régime général</t>
  </si>
  <si>
    <t>Régimes généraux</t>
  </si>
  <si>
    <t>Total</t>
  </si>
  <si>
    <t xml:space="preserve">Graphique 1. Répartition des pensions de droit direct et de droit dérivé par régime </t>
  </si>
  <si>
    <r>
      <t>Régime d’intervention sociale de l’État</t>
    </r>
    <r>
      <rPr>
        <vertAlign val="superscript"/>
        <sz val="8"/>
        <color indexed="8"/>
        <rFont val="Arial"/>
        <family val="2"/>
      </rPr>
      <t>4</t>
    </r>
  </si>
  <si>
    <r>
      <t>Régimes de non-salariés</t>
    </r>
    <r>
      <rPr>
        <vertAlign val="superscript"/>
        <sz val="8"/>
        <color indexed="8"/>
        <rFont val="Arial"/>
        <family val="2"/>
      </rPr>
      <t>3</t>
    </r>
  </si>
  <si>
    <r>
      <t>Régimes complémentaires de salariés</t>
    </r>
    <r>
      <rPr>
        <vertAlign val="superscript"/>
        <sz val="8"/>
        <color indexed="8"/>
        <rFont val="Arial"/>
        <family val="2"/>
      </rPr>
      <t>2</t>
    </r>
  </si>
  <si>
    <r>
      <t>Régimes particuliers de salariés</t>
    </r>
    <r>
      <rPr>
        <vertAlign val="superscript"/>
        <sz val="8"/>
        <color indexed="8"/>
        <rFont val="Arial"/>
        <family val="2"/>
      </rPr>
      <t>1</t>
    </r>
  </si>
  <si>
    <t>Tableau 1. Les prestations du risque vieillesse-survie</t>
  </si>
  <si>
    <t>Source &gt; DREES, Comptes de la protection sociale.</t>
  </si>
  <si>
    <t>Évolutions
(en % d’euros courants)</t>
  </si>
  <si>
    <t>Évolutions
(en % d’euros constants)</t>
  </si>
  <si>
    <t>Montants
(en milliards d’euros courants)</t>
  </si>
  <si>
    <t>1. MSA salariés, CNRACL, RATP, SNCF, etc., y compris régimes directs d’employeurs (agents de l’État, agents des grandes entreprises publiques).
2. Agirc, Arrco, Ircantec, etc.
3. MSA non salariés, RSI, CNAVPL, CNBF, etc.
4. Dans cet agrégat est repris uniquement le régime d’intervention sociale de l’État, qui verse notamment les retraites du combattant, pensions militaires d’invalidité versées aux ayants droit.
Champ &gt; Pensions versées par les régimes d’assurance sociale et les régimes d’intervention sociale de l’État. Les montants du minimum vieillesse ne sont pas inclus.
Source &gt; DREES, Comptes de la protection sociale.</t>
  </si>
  <si>
    <t>Montants en milliards d'euros constants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</si>
</sst>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_€"/>
    <numFmt numFmtId="166" formatCode="#,##0.0"/>
  </numFmts>
  <fonts count="44">
    <font>
      <sz val="11"/>
      <color theme="1"/>
      <name val="Calibri"/>
      <family val="2"/>
    </font>
    <font>
      <sz val="11"/>
      <color indexed="8"/>
      <name val="Calibri"/>
      <family val="2"/>
    </font>
    <font>
      <b/>
      <sz val="8"/>
      <color indexed="8"/>
      <name val="Arial"/>
      <family val="2"/>
    </font>
    <font>
      <sz val="10"/>
      <name val="Arial"/>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8"/>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Narrow"/>
      <family val="2"/>
    </font>
    <font>
      <b/>
      <sz val="8"/>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Narrow"/>
      <family val="2"/>
    </font>
    <font>
      <b/>
      <sz val="8"/>
      <color theme="1"/>
      <name val="Arial"/>
      <family val="2"/>
    </font>
    <font>
      <b/>
      <sz val="8"/>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bottom style="hair"/>
    </border>
    <border>
      <left style="hair"/>
      <right style="hair"/>
      <top style="hair"/>
      <bottom/>
    </border>
    <border>
      <left/>
      <right style="hair"/>
      <top style="hair"/>
      <bottom/>
    </border>
    <border>
      <left/>
      <right style="hair"/>
      <top/>
      <bottom/>
    </border>
    <border>
      <left/>
      <right style="hair"/>
      <top>
        <color indexed="63"/>
      </top>
      <bottom style="hair"/>
    </border>
    <border>
      <left style="hair"/>
      <right/>
      <top style="hair"/>
      <bottom/>
    </border>
    <border>
      <left style="hair"/>
      <right/>
      <top/>
      <bottom/>
    </border>
    <border>
      <left style="hair"/>
      <right/>
      <top>
        <color indexed="63"/>
      </top>
      <bottom style="hair"/>
    </border>
    <border>
      <left>
        <color indexed="63"/>
      </left>
      <right>
        <color indexed="63"/>
      </right>
      <top style="hair"/>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0" fillId="30" borderId="0" applyNumberFormat="0" applyBorder="0" applyAlignment="0" applyProtection="0"/>
    <xf numFmtId="0" fontId="3" fillId="0" borderId="0">
      <alignment/>
      <protection/>
    </xf>
    <xf numFmtId="0" fontId="3" fillId="0" borderId="0">
      <alignment/>
      <protection/>
    </xf>
    <xf numFmtId="0" fontId="31" fillId="0" borderId="0">
      <alignment/>
      <protection/>
    </xf>
    <xf numFmtId="9" fontId="0" fillId="0" borderId="0" applyFont="0" applyFill="0" applyBorder="0" applyAlignment="0" applyProtection="0"/>
    <xf numFmtId="9" fontId="31"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57">
    <xf numFmtId="0" fontId="0" fillId="0" borderId="0" xfId="0" applyFont="1" applyAlignment="1">
      <alignment/>
    </xf>
    <xf numFmtId="0" fontId="41" fillId="0" borderId="0" xfId="0" applyFont="1" applyAlignment="1">
      <alignment/>
    </xf>
    <xf numFmtId="165" fontId="0" fillId="0" borderId="0" xfId="0" applyNumberFormat="1" applyAlignment="1">
      <alignment/>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4" fontId="31" fillId="0" borderId="11" xfId="0" applyNumberFormat="1"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42" fillId="0" borderId="10" xfId="0" applyFont="1" applyBorder="1" applyAlignment="1">
      <alignment vertical="center"/>
    </xf>
    <xf numFmtId="0" fontId="31" fillId="0" borderId="11" xfId="0" applyFont="1" applyBorder="1" applyAlignment="1">
      <alignment vertical="center"/>
    </xf>
    <xf numFmtId="0" fontId="31" fillId="0" borderId="0" xfId="0" applyFont="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left" vertical="center"/>
    </xf>
    <xf numFmtId="166" fontId="42" fillId="0" borderId="13" xfId="0" applyNumberFormat="1" applyFont="1" applyBorder="1" applyAlignment="1">
      <alignment horizontal="right" vertical="center" indent="2"/>
    </xf>
    <xf numFmtId="164" fontId="42" fillId="0" borderId="13" xfId="54" applyNumberFormat="1" applyFont="1" applyBorder="1" applyAlignment="1">
      <alignment horizontal="right" vertical="center" indent="2"/>
    </xf>
    <xf numFmtId="166" fontId="31" fillId="0" borderId="11" xfId="0" applyNumberFormat="1" applyFont="1" applyBorder="1" applyAlignment="1">
      <alignment horizontal="right" vertical="center" indent="2"/>
    </xf>
    <xf numFmtId="164" fontId="31" fillId="0" borderId="11" xfId="54" applyNumberFormat="1" applyFont="1" applyBorder="1" applyAlignment="1">
      <alignment horizontal="right" vertical="center" indent="2"/>
    </xf>
    <xf numFmtId="166" fontId="31" fillId="0" borderId="12" xfId="0" applyNumberFormat="1" applyFont="1" applyBorder="1" applyAlignment="1">
      <alignment horizontal="right" vertical="center" indent="2"/>
    </xf>
    <xf numFmtId="164" fontId="31" fillId="0" borderId="12" xfId="54" applyNumberFormat="1" applyFont="1" applyBorder="1" applyAlignment="1">
      <alignment horizontal="right" vertical="center" indent="2"/>
    </xf>
    <xf numFmtId="0" fontId="31" fillId="0" borderId="0" xfId="0" applyFont="1" applyBorder="1" applyAlignment="1">
      <alignment/>
    </xf>
    <xf numFmtId="0" fontId="42" fillId="0" borderId="0" xfId="0" applyFont="1" applyBorder="1" applyAlignment="1">
      <alignment horizontal="left" vertical="top"/>
    </xf>
    <xf numFmtId="0" fontId="42" fillId="0" borderId="14" xfId="0" applyNumberFormat="1" applyFont="1" applyBorder="1" applyAlignment="1">
      <alignment horizontal="center" vertical="center"/>
    </xf>
    <xf numFmtId="49" fontId="42" fillId="0" borderId="13" xfId="0" applyNumberFormat="1" applyFont="1" applyBorder="1" applyAlignment="1">
      <alignment horizontal="center" vertical="center"/>
    </xf>
    <xf numFmtId="0" fontId="31" fillId="0" borderId="13" xfId="0" applyFont="1" applyBorder="1" applyAlignment="1">
      <alignment vertical="center"/>
    </xf>
    <xf numFmtId="3" fontId="31" fillId="0" borderId="13" xfId="0" applyNumberFormat="1" applyFont="1" applyBorder="1" applyAlignment="1">
      <alignment horizontal="right" vertical="center" indent="2"/>
    </xf>
    <xf numFmtId="3" fontId="31" fillId="0" borderId="14" xfId="0" applyNumberFormat="1" applyFont="1" applyBorder="1" applyAlignment="1">
      <alignment horizontal="right" vertical="center" indent="2"/>
    </xf>
    <xf numFmtId="3" fontId="31" fillId="0" borderId="11" xfId="0" applyNumberFormat="1" applyFont="1" applyBorder="1" applyAlignment="1">
      <alignment horizontal="right" vertical="center" indent="2"/>
    </xf>
    <xf numFmtId="3" fontId="31" fillId="0" borderId="15" xfId="0" applyNumberFormat="1" applyFont="1" applyBorder="1" applyAlignment="1">
      <alignment horizontal="right" vertical="center" indent="2"/>
    </xf>
    <xf numFmtId="3" fontId="31" fillId="0" borderId="12" xfId="0" applyNumberFormat="1" applyFont="1" applyBorder="1" applyAlignment="1">
      <alignment horizontal="right" vertical="center" indent="2"/>
    </xf>
    <xf numFmtId="3" fontId="31" fillId="0" borderId="16" xfId="0" applyNumberFormat="1" applyFont="1" applyBorder="1" applyAlignment="1">
      <alignment horizontal="right" vertical="center" indent="2"/>
    </xf>
    <xf numFmtId="3" fontId="42" fillId="0" borderId="12" xfId="0" applyNumberFormat="1" applyFont="1" applyBorder="1" applyAlignment="1">
      <alignment horizontal="right" vertical="center" indent="2"/>
    </xf>
    <xf numFmtId="3" fontId="42" fillId="0" borderId="16" xfId="0" applyNumberFormat="1" applyFont="1" applyBorder="1" applyAlignment="1">
      <alignment horizontal="right" vertical="center" indent="2"/>
    </xf>
    <xf numFmtId="0" fontId="41" fillId="33" borderId="0" xfId="0" applyFont="1" applyFill="1" applyBorder="1" applyAlignment="1">
      <alignment vertical="center"/>
    </xf>
    <xf numFmtId="0" fontId="42" fillId="33" borderId="14" xfId="0" applyNumberFormat="1" applyFont="1" applyFill="1" applyBorder="1" applyAlignment="1">
      <alignment horizontal="center" vertical="center"/>
    </xf>
    <xf numFmtId="0" fontId="42" fillId="33" borderId="0" xfId="0" applyFont="1" applyFill="1" applyBorder="1" applyAlignment="1">
      <alignment horizontal="left" vertical="center"/>
    </xf>
    <xf numFmtId="0" fontId="31" fillId="33" borderId="17" xfId="0" applyFont="1" applyFill="1" applyBorder="1" applyAlignment="1">
      <alignment horizontal="left" vertical="center"/>
    </xf>
    <xf numFmtId="0" fontId="31" fillId="33" borderId="18" xfId="0" applyFont="1" applyFill="1" applyBorder="1" applyAlignment="1">
      <alignment horizontal="left" vertical="center"/>
    </xf>
    <xf numFmtId="0" fontId="31" fillId="33" borderId="19" xfId="0" applyFont="1" applyFill="1" applyBorder="1" applyAlignment="1">
      <alignment horizontal="left" vertical="center"/>
    </xf>
    <xf numFmtId="49" fontId="42" fillId="33" borderId="13" xfId="0" applyNumberFormat="1" applyFont="1" applyFill="1" applyBorder="1" applyAlignment="1">
      <alignment horizontal="center" vertical="center"/>
    </xf>
    <xf numFmtId="9" fontId="31" fillId="33" borderId="13" xfId="0" applyNumberFormat="1" applyFont="1" applyFill="1" applyBorder="1" applyAlignment="1">
      <alignment horizontal="right" vertical="center" indent="3"/>
    </xf>
    <xf numFmtId="9" fontId="31" fillId="33" borderId="14" xfId="0" applyNumberFormat="1" applyFont="1" applyFill="1" applyBorder="1" applyAlignment="1">
      <alignment horizontal="right" vertical="center" indent="3"/>
    </xf>
    <xf numFmtId="9" fontId="31" fillId="33" borderId="11" xfId="54" applyNumberFormat="1" applyFont="1" applyFill="1" applyBorder="1" applyAlignment="1">
      <alignment horizontal="right" vertical="center" indent="3"/>
    </xf>
    <xf numFmtId="9" fontId="31" fillId="33" borderId="15" xfId="54" applyNumberFormat="1" applyFont="1" applyFill="1" applyBorder="1" applyAlignment="1">
      <alignment horizontal="right" vertical="center" indent="3"/>
    </xf>
    <xf numFmtId="9" fontId="31" fillId="33" borderId="12" xfId="54" applyNumberFormat="1" applyFont="1" applyFill="1" applyBorder="1" applyAlignment="1">
      <alignment horizontal="right" vertical="center" indent="3"/>
    </xf>
    <xf numFmtId="9" fontId="31" fillId="33" borderId="16" xfId="54" applyNumberFormat="1" applyFont="1" applyFill="1" applyBorder="1" applyAlignment="1">
      <alignment horizontal="right" vertical="center" indent="3"/>
    </xf>
    <xf numFmtId="9" fontId="42" fillId="33" borderId="12" xfId="0" applyNumberFormat="1" applyFont="1" applyFill="1" applyBorder="1" applyAlignment="1">
      <alignment horizontal="right" vertical="center" indent="3"/>
    </xf>
    <xf numFmtId="9" fontId="42" fillId="33" borderId="16" xfId="0" applyNumberFormat="1" applyFont="1" applyFill="1" applyBorder="1" applyAlignment="1">
      <alignment horizontal="right" vertical="center" indent="3"/>
    </xf>
    <xf numFmtId="0" fontId="2" fillId="0" borderId="10" xfId="0" applyFont="1" applyBorder="1" applyAlignment="1">
      <alignment horizontal="center" vertical="center" wrapText="1"/>
    </xf>
    <xf numFmtId="0" fontId="31"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0" xfId="0" applyFont="1" applyAlignment="1">
      <alignment horizontal="left" vertical="top"/>
    </xf>
    <xf numFmtId="0" fontId="43" fillId="0" borderId="20" xfId="0" applyFont="1" applyFill="1" applyBorder="1" applyAlignment="1">
      <alignment horizontal="left"/>
    </xf>
    <xf numFmtId="0" fontId="31" fillId="0" borderId="0" xfId="0" applyFont="1" applyBorder="1" applyAlignment="1">
      <alignment horizontal="left" wrapText="1"/>
    </xf>
    <xf numFmtId="0" fontId="31" fillId="0" borderId="0" xfId="0" applyFont="1" applyBorder="1" applyAlignment="1">
      <alignment horizontal="left"/>
    </xf>
    <xf numFmtId="0" fontId="42" fillId="0" borderId="0" xfId="0" applyFont="1" applyBorder="1" applyAlignment="1">
      <alignment horizontal="left" vertical="top"/>
    </xf>
    <xf numFmtId="0" fontId="31" fillId="0" borderId="0" xfId="0" applyFont="1" applyBorder="1" applyAlignment="1">
      <alignment horizontal="righ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tif" xfId="49"/>
    <cellStyle name="Neutre" xfId="50"/>
    <cellStyle name="Normal 2" xfId="51"/>
    <cellStyle name="Normal 3" xfId="52"/>
    <cellStyle name="Normal 4"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yriam.mikou\AppData\Local\Microsoft\Windows\Temporary%20Internet%20Files\Content.Outlook\75Z9GINP\Fiche%20vieillesse-survie%20(ouvrage%20retraites)%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sheetName val="Extraction_CPS"/>
      <sheetName val="Tableau"/>
      <sheetName val="Graphique"/>
      <sheetName val="Ecart avec les données 2017"/>
      <sheetName val="Pensions vieillesse_survie"/>
      <sheetName val="Pensions par régime"/>
      <sheetName val="Pensions d'invalidité"/>
      <sheetName val="IPC Insee"/>
      <sheetName val="Effectifs et montants_pensions"/>
      <sheetName val="Revalo. minimum vieillesse"/>
      <sheetName val="Vieillesse-survie hors champ"/>
    </sheetNames>
    <sheetDataSet>
      <sheetData sheetId="5">
        <row r="43">
          <cell r="AC43">
            <v>0.026482017594341434</v>
          </cell>
          <cell r="AD43">
            <v>0.017847419541900722</v>
          </cell>
          <cell r="AE43">
            <v>0.015203062528079236</v>
          </cell>
        </row>
        <row r="44">
          <cell r="AC44">
            <v>0.02972591184394502</v>
          </cell>
          <cell r="AD44">
            <v>0.019112670855288894</v>
          </cell>
          <cell r="AE44">
            <v>0.016839540643253326</v>
          </cell>
        </row>
        <row r="45">
          <cell r="AC45">
            <v>0.008349875076653746</v>
          </cell>
          <cell r="AD45">
            <v>0.008586897339698973</v>
          </cell>
          <cell r="AE45">
            <v>0.0031004881114715666</v>
          </cell>
        </row>
        <row r="46">
          <cell r="AC46">
            <v>-0.018866329210938892</v>
          </cell>
          <cell r="AD46">
            <v>0.007055115161813452</v>
          </cell>
          <cell r="AE46">
            <v>-0.01130159745375714</v>
          </cell>
        </row>
        <row r="47">
          <cell r="AC47">
            <v>-0.013050125521858469</v>
          </cell>
          <cell r="AD47">
            <v>0.012842706117021319</v>
          </cell>
          <cell r="AE47">
            <v>-0.007223616746054096</v>
          </cell>
        </row>
        <row r="48">
          <cell r="AC48">
            <v>-0.05920557656354908</v>
          </cell>
          <cell r="AD48">
            <v>-0.06905012459016358</v>
          </cell>
          <cell r="AE48">
            <v>-0.06964309904957433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sheetPr>
  <dimension ref="B2:M18"/>
  <sheetViews>
    <sheetView showGridLines="0" tabSelected="1" zoomScalePageLayoutView="0" workbookViewId="0" topLeftCell="A1">
      <selection activeCell="H27" sqref="H27"/>
    </sheetView>
  </sheetViews>
  <sheetFormatPr defaultColWidth="11.421875" defaultRowHeight="15"/>
  <cols>
    <col min="1" max="1" width="2.140625" style="0" customWidth="1"/>
    <col min="2" max="2" width="19.140625" style="0" customWidth="1"/>
    <col min="3" max="13" width="10.7109375" style="0" customWidth="1"/>
  </cols>
  <sheetData>
    <row r="1" ht="12" customHeight="1"/>
    <row r="2" spans="2:13" ht="13.5" customHeight="1">
      <c r="B2" s="51" t="s">
        <v>23</v>
      </c>
      <c r="C2" s="51"/>
      <c r="D2" s="51"/>
      <c r="E2" s="51"/>
      <c r="F2" s="51"/>
      <c r="G2" s="51"/>
      <c r="H2" s="51"/>
      <c r="I2" s="51"/>
      <c r="J2" s="51"/>
      <c r="K2" s="51"/>
      <c r="L2" s="51"/>
      <c r="M2" s="51"/>
    </row>
    <row r="3" spans="2:13" ht="30" customHeight="1">
      <c r="B3" s="10"/>
      <c r="C3" s="47" t="s">
        <v>27</v>
      </c>
      <c r="D3" s="48"/>
      <c r="E3" s="48"/>
      <c r="F3" s="48"/>
      <c r="G3" s="49" t="s">
        <v>25</v>
      </c>
      <c r="H3" s="50"/>
      <c r="I3" s="50"/>
      <c r="J3" s="49" t="s">
        <v>26</v>
      </c>
      <c r="K3" s="50"/>
      <c r="L3" s="50"/>
      <c r="M3" s="4" t="s">
        <v>0</v>
      </c>
    </row>
    <row r="4" spans="2:13" ht="15" customHeight="1">
      <c r="B4" s="11"/>
      <c r="C4" s="3">
        <v>1990</v>
      </c>
      <c r="D4" s="3">
        <v>2014</v>
      </c>
      <c r="E4" s="3">
        <v>2015</v>
      </c>
      <c r="F4" s="3">
        <v>2016</v>
      </c>
      <c r="G4" s="3" t="s">
        <v>1</v>
      </c>
      <c r="H4" s="3" t="s">
        <v>2</v>
      </c>
      <c r="I4" s="3" t="s">
        <v>3</v>
      </c>
      <c r="J4" s="3" t="s">
        <v>1</v>
      </c>
      <c r="K4" s="3" t="s">
        <v>2</v>
      </c>
      <c r="L4" s="3" t="s">
        <v>3</v>
      </c>
      <c r="M4" s="3">
        <v>2016</v>
      </c>
    </row>
    <row r="5" spans="2:13" ht="15" customHeight="1">
      <c r="B5" s="12" t="s">
        <v>4</v>
      </c>
      <c r="C5" s="13">
        <v>107.23129999999999</v>
      </c>
      <c r="D5" s="13">
        <v>297.79693</v>
      </c>
      <c r="E5" s="13">
        <v>303.23313</v>
      </c>
      <c r="F5" s="13">
        <v>308.3973199999999</v>
      </c>
      <c r="G5" s="14">
        <f aca="true" t="shared" si="0" ref="G5:G10">((D5/C5)^(1/(D$4-C$4)))-1</f>
        <v>0.04347795137317734</v>
      </c>
      <c r="H5" s="14">
        <f aca="true" t="shared" si="1" ref="H5:I10">(E5/D5)-1</f>
        <v>0.01825472143047291</v>
      </c>
      <c r="I5" s="14">
        <f t="shared" si="1"/>
        <v>0.017030428040629708</v>
      </c>
      <c r="J5" s="14">
        <f>'[1]Pensions vieillesse_survie'!AC43</f>
        <v>0.026482017594341434</v>
      </c>
      <c r="K5" s="14">
        <f>'[1]Pensions vieillesse_survie'!AD43</f>
        <v>0.017847419541900722</v>
      </c>
      <c r="L5" s="14">
        <f>'[1]Pensions vieillesse_survie'!AE43</f>
        <v>0.015203062528079236</v>
      </c>
      <c r="M5" s="14">
        <v>0.1383656961574713</v>
      </c>
    </row>
    <row r="6" spans="2:13" ht="15" customHeight="1">
      <c r="B6" s="5" t="s">
        <v>5</v>
      </c>
      <c r="C6" s="15">
        <v>87.4613</v>
      </c>
      <c r="D6" s="15">
        <v>262.00023</v>
      </c>
      <c r="E6" s="15">
        <v>267.1146</v>
      </c>
      <c r="F6" s="15">
        <v>272.10159</v>
      </c>
      <c r="G6" s="16">
        <f t="shared" si="0"/>
        <v>0.046775556268371155</v>
      </c>
      <c r="H6" s="16">
        <f t="shared" si="1"/>
        <v>0.01952047904690768</v>
      </c>
      <c r="I6" s="16">
        <f t="shared" si="1"/>
        <v>0.018669851816411454</v>
      </c>
      <c r="J6" s="16">
        <f>'[1]Pensions vieillesse_survie'!AC44</f>
        <v>0.02972591184394502</v>
      </c>
      <c r="K6" s="16">
        <f>'[1]Pensions vieillesse_survie'!AD44</f>
        <v>0.019112670855288894</v>
      </c>
      <c r="L6" s="16">
        <f>'[1]Pensions vieillesse_survie'!AE44</f>
        <v>0.016839540643253326</v>
      </c>
      <c r="M6" s="16">
        <v>0.12208123574454162</v>
      </c>
    </row>
    <row r="7" spans="2:13" ht="15" customHeight="1">
      <c r="B7" s="5" t="s">
        <v>6</v>
      </c>
      <c r="C7" s="15">
        <v>19.769999999999996</v>
      </c>
      <c r="D7" s="15">
        <v>35.796699999999994</v>
      </c>
      <c r="E7" s="15">
        <v>36.11853000000001</v>
      </c>
      <c r="F7" s="15">
        <v>36.295730000000006</v>
      </c>
      <c r="G7" s="16">
        <f t="shared" si="0"/>
        <v>0.025045586651674334</v>
      </c>
      <c r="H7" s="16">
        <f t="shared" si="1"/>
        <v>0.00899049353711412</v>
      </c>
      <c r="I7" s="16">
        <f t="shared" si="1"/>
        <v>0.004906068990072399</v>
      </c>
      <c r="J7" s="16">
        <f>'[1]Pensions vieillesse_survie'!AC45</f>
        <v>0.008349875076653746</v>
      </c>
      <c r="K7" s="16">
        <f>'[1]Pensions vieillesse_survie'!AD45</f>
        <v>0.008586897339698973</v>
      </c>
      <c r="L7" s="16">
        <f>'[1]Pensions vieillesse_survie'!AE45</f>
        <v>0.0031004881114715666</v>
      </c>
      <c r="M7" s="16">
        <v>0.016284460412929715</v>
      </c>
    </row>
    <row r="8" spans="2:13" ht="15" customHeight="1">
      <c r="B8" s="12" t="s">
        <v>7</v>
      </c>
      <c r="C8" s="13">
        <v>3.4471999999999996</v>
      </c>
      <c r="D8" s="13">
        <v>3.23675</v>
      </c>
      <c r="E8" s="13">
        <v>3.2608900000000003</v>
      </c>
      <c r="F8" s="13">
        <v>3.2298400000000007</v>
      </c>
      <c r="G8" s="14">
        <f t="shared" si="0"/>
        <v>-0.0026212488187882244</v>
      </c>
      <c r="H8" s="14">
        <f t="shared" si="1"/>
        <v>0.0074580984011740625</v>
      </c>
      <c r="I8" s="14">
        <f t="shared" si="1"/>
        <v>-0.009521940329173861</v>
      </c>
      <c r="J8" s="14">
        <f>'[1]Pensions vieillesse_survie'!AC46</f>
        <v>-0.018866329210938892</v>
      </c>
      <c r="K8" s="14">
        <f>'[1]Pensions vieillesse_survie'!AD46</f>
        <v>0.007055115161813452</v>
      </c>
      <c r="L8" s="14">
        <f>'[1]Pensions vieillesse_survie'!AE46</f>
        <v>-0.01130159745375714</v>
      </c>
      <c r="M8" s="14">
        <v>0.0014491016331699877</v>
      </c>
    </row>
    <row r="9" spans="2:13" ht="15" customHeight="1">
      <c r="B9" s="6" t="s">
        <v>8</v>
      </c>
      <c r="C9" s="15">
        <v>2.7798999999999996</v>
      </c>
      <c r="D9" s="15">
        <v>3.008</v>
      </c>
      <c r="E9" s="15">
        <v>3.0478500000000004</v>
      </c>
      <c r="F9" s="15">
        <v>3.0312800000000006</v>
      </c>
      <c r="G9" s="16">
        <f t="shared" si="0"/>
        <v>0.0032912564236069475</v>
      </c>
      <c r="H9" s="16">
        <f t="shared" si="1"/>
        <v>0.013248005319149048</v>
      </c>
      <c r="I9" s="16">
        <f t="shared" si="1"/>
        <v>-0.005436619256196873</v>
      </c>
      <c r="J9" s="16">
        <f>'[1]Pensions vieillesse_survie'!AC47</f>
        <v>-0.013050125521858469</v>
      </c>
      <c r="K9" s="16">
        <f>'[1]Pensions vieillesse_survie'!AD47</f>
        <v>0.012842706117021319</v>
      </c>
      <c r="L9" s="16">
        <f>'[1]Pensions vieillesse_survie'!AE47</f>
        <v>-0.007223616746054096</v>
      </c>
      <c r="M9" s="16">
        <v>0.001360015604053303</v>
      </c>
    </row>
    <row r="10" spans="2:13" ht="15" customHeight="1">
      <c r="B10" s="7" t="s">
        <v>9</v>
      </c>
      <c r="C10" s="17">
        <v>0.6673</v>
      </c>
      <c r="D10" s="17">
        <v>0.22874999999999995</v>
      </c>
      <c r="E10" s="17">
        <v>0.21304</v>
      </c>
      <c r="F10" s="17">
        <v>0.19856</v>
      </c>
      <c r="G10" s="18">
        <f t="shared" si="0"/>
        <v>-0.04362841159996067</v>
      </c>
      <c r="H10" s="18">
        <f t="shared" si="1"/>
        <v>-0.06867759562841513</v>
      </c>
      <c r="I10" s="18">
        <f t="shared" si="1"/>
        <v>-0.06796845662786344</v>
      </c>
      <c r="J10" s="18">
        <f>'[1]Pensions vieillesse_survie'!AC48</f>
        <v>-0.05920557656354908</v>
      </c>
      <c r="K10" s="18">
        <f>'[1]Pensions vieillesse_survie'!AD48</f>
        <v>-0.06905012459016358</v>
      </c>
      <c r="L10" s="18">
        <f>'[1]Pensions vieillesse_survie'!AE48</f>
        <v>-0.06964309904957433</v>
      </c>
      <c r="M10" s="18">
        <v>8.908602911668463E-05</v>
      </c>
    </row>
    <row r="11" spans="2:13" ht="15">
      <c r="B11" s="52" t="s">
        <v>24</v>
      </c>
      <c r="C11" s="52"/>
      <c r="D11" s="52"/>
      <c r="E11" s="52"/>
      <c r="F11" s="52"/>
      <c r="G11" s="52"/>
      <c r="H11" s="52"/>
      <c r="I11" s="52"/>
      <c r="J11" s="52"/>
      <c r="K11" s="52"/>
      <c r="L11" s="52"/>
      <c r="M11" s="52"/>
    </row>
    <row r="13" spans="3:6" ht="15">
      <c r="C13" s="2"/>
      <c r="D13" s="2"/>
      <c r="E13" s="2"/>
      <c r="F13" s="2"/>
    </row>
    <row r="14" spans="3:6" ht="15">
      <c r="C14" s="2"/>
      <c r="D14" s="2"/>
      <c r="E14" s="2"/>
      <c r="F14" s="2"/>
    </row>
    <row r="15" spans="3:6" ht="15">
      <c r="C15" s="2"/>
      <c r="D15" s="2"/>
      <c r="E15" s="2"/>
      <c r="F15" s="2"/>
    </row>
    <row r="16" spans="3:6" ht="15">
      <c r="C16" s="2"/>
      <c r="D16" s="2"/>
      <c r="E16" s="2"/>
      <c r="F16" s="2"/>
    </row>
    <row r="17" spans="3:6" ht="15">
      <c r="C17" s="2"/>
      <c r="D17" s="2"/>
      <c r="E17" s="2"/>
      <c r="F17" s="2"/>
    </row>
    <row r="18" spans="3:6" ht="15">
      <c r="C18" s="2"/>
      <c r="D18" s="2"/>
      <c r="E18" s="2"/>
      <c r="F18" s="2"/>
    </row>
  </sheetData>
  <sheetProtection/>
  <mergeCells count="5">
    <mergeCell ref="C3:F3"/>
    <mergeCell ref="G3:I3"/>
    <mergeCell ref="J3:L3"/>
    <mergeCell ref="B2:M2"/>
    <mergeCell ref="B11:M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B2:P12"/>
  <sheetViews>
    <sheetView showGridLines="0" zoomScalePageLayoutView="0" workbookViewId="0" topLeftCell="B1">
      <selection activeCell="J25" sqref="J25"/>
    </sheetView>
  </sheetViews>
  <sheetFormatPr defaultColWidth="11.421875" defaultRowHeight="15"/>
  <cols>
    <col min="1" max="1" width="2.7109375" style="0" customWidth="1"/>
    <col min="2" max="2" width="33.7109375" style="0" customWidth="1"/>
    <col min="3" max="8" width="12.7109375" style="0" customWidth="1"/>
    <col min="10" max="10" width="34.421875" style="0" customWidth="1"/>
    <col min="11" max="16" width="12.7109375" style="0" customWidth="1"/>
  </cols>
  <sheetData>
    <row r="1" ht="11.25" customHeight="1"/>
    <row r="2" spans="2:8" ht="12" customHeight="1">
      <c r="B2" s="55" t="s">
        <v>18</v>
      </c>
      <c r="C2" s="55"/>
      <c r="D2" s="55"/>
      <c r="E2" s="55"/>
      <c r="F2" s="55"/>
      <c r="G2" s="55"/>
      <c r="H2" s="55"/>
    </row>
    <row r="3" spans="2:8" ht="12" customHeight="1">
      <c r="B3" s="20"/>
      <c r="C3" s="56" t="s">
        <v>29</v>
      </c>
      <c r="D3" s="56"/>
      <c r="E3" s="56"/>
      <c r="F3" s="56"/>
      <c r="G3" s="56"/>
      <c r="H3" s="56"/>
    </row>
    <row r="4" spans="2:16" s="1" customFormat="1" ht="22.5" customHeight="1">
      <c r="B4" s="19"/>
      <c r="C4" s="22">
        <v>1990</v>
      </c>
      <c r="D4" s="22">
        <v>1995</v>
      </c>
      <c r="E4" s="22">
        <v>2000</v>
      </c>
      <c r="F4" s="22">
        <v>2005</v>
      </c>
      <c r="G4" s="22">
        <v>2010</v>
      </c>
      <c r="H4" s="21">
        <v>2016</v>
      </c>
      <c r="J4" s="32"/>
      <c r="K4" s="38">
        <v>1990</v>
      </c>
      <c r="L4" s="38">
        <v>1995</v>
      </c>
      <c r="M4" s="38">
        <v>2000</v>
      </c>
      <c r="N4" s="38">
        <v>2005</v>
      </c>
      <c r="O4" s="38">
        <v>2010</v>
      </c>
      <c r="P4" s="33">
        <v>2015</v>
      </c>
    </row>
    <row r="5" spans="2:16" s="1" customFormat="1" ht="12.75">
      <c r="B5" s="23" t="s">
        <v>10</v>
      </c>
      <c r="C5" s="24">
        <v>2393.9169139465876</v>
      </c>
      <c r="D5" s="24">
        <v>1595.617529880478</v>
      </c>
      <c r="E5" s="24">
        <v>2374.3429286608257</v>
      </c>
      <c r="F5" s="24">
        <v>2983.7315130830493</v>
      </c>
      <c r="G5" s="24">
        <v>1856.8361414117803</v>
      </c>
      <c r="H5" s="25">
        <v>2001.946496306648</v>
      </c>
      <c r="J5" s="35" t="s">
        <v>10</v>
      </c>
      <c r="K5" s="39">
        <f aca="true" t="shared" si="0" ref="K5:P10">C5/C$11</f>
        <v>0.015046912608538741</v>
      </c>
      <c r="L5" s="39">
        <f t="shared" si="0"/>
        <v>0.008508146293379861</v>
      </c>
      <c r="M5" s="39">
        <f t="shared" si="0"/>
        <v>0.011342601450245852</v>
      </c>
      <c r="N5" s="39">
        <f t="shared" si="0"/>
        <v>0.012700535730456347</v>
      </c>
      <c r="O5" s="39">
        <f t="shared" si="0"/>
        <v>0.006715627821318715</v>
      </c>
      <c r="P5" s="40">
        <f t="shared" si="0"/>
        <v>0.006503136927389641</v>
      </c>
    </row>
    <row r="6" spans="2:16" s="1" customFormat="1" ht="12.75">
      <c r="B6" s="9" t="s">
        <v>19</v>
      </c>
      <c r="C6" s="26">
        <v>2621.810089020771</v>
      </c>
      <c r="D6" s="26">
        <v>2291.633466135458</v>
      </c>
      <c r="E6" s="26">
        <v>1920.0250312891112</v>
      </c>
      <c r="F6" s="26">
        <v>1824.4596131968146</v>
      </c>
      <c r="G6" s="26">
        <v>1545.6964684721784</v>
      </c>
      <c r="H6" s="27">
        <v>1169.894190457177</v>
      </c>
      <c r="J6" s="36" t="s">
        <v>11</v>
      </c>
      <c r="K6" s="41">
        <f t="shared" si="0"/>
        <v>0.0164793301955679</v>
      </c>
      <c r="L6" s="41">
        <f t="shared" si="0"/>
        <v>0.012219440069792998</v>
      </c>
      <c r="M6" s="41">
        <f t="shared" si="0"/>
        <v>0.009172254960108673</v>
      </c>
      <c r="N6" s="41">
        <f t="shared" si="0"/>
        <v>0.007765985111119397</v>
      </c>
      <c r="O6" s="41">
        <f t="shared" si="0"/>
        <v>0.005590327533744326</v>
      </c>
      <c r="P6" s="42">
        <f>H6/H$11</f>
        <v>0.003800292427962733</v>
      </c>
    </row>
    <row r="7" spans="2:16" s="1" customFormat="1" ht="12.75">
      <c r="B7" s="9" t="s">
        <v>20</v>
      </c>
      <c r="C7" s="26">
        <v>15795.252225519287</v>
      </c>
      <c r="D7" s="26">
        <v>17596.812749003984</v>
      </c>
      <c r="E7" s="26">
        <v>19448.31038798498</v>
      </c>
      <c r="F7" s="26">
        <v>20688.50967007964</v>
      </c>
      <c r="G7" s="26">
        <v>22615.874048788235</v>
      </c>
      <c r="H7" s="27">
        <v>24101.986424436018</v>
      </c>
      <c r="J7" s="36" t="s">
        <v>12</v>
      </c>
      <c r="K7" s="41">
        <f t="shared" si="0"/>
        <v>0.0992807137468258</v>
      </c>
      <c r="L7" s="41">
        <f t="shared" si="0"/>
        <v>0.09382966429113651</v>
      </c>
      <c r="M7" s="41">
        <f t="shared" si="0"/>
        <v>0.09290757074253353</v>
      </c>
      <c r="N7" s="41">
        <f t="shared" si="0"/>
        <v>0.08806260051301894</v>
      </c>
      <c r="O7" s="41">
        <f t="shared" si="0"/>
        <v>0.08179493579331439</v>
      </c>
      <c r="P7" s="42">
        <f t="shared" si="0"/>
        <v>0.07829306039365064</v>
      </c>
    </row>
    <row r="8" spans="2:16" s="1" customFormat="1" ht="12.75">
      <c r="B8" s="9" t="s">
        <v>21</v>
      </c>
      <c r="C8" s="26">
        <v>35505.192878338275</v>
      </c>
      <c r="D8" s="26">
        <v>46398.27357237716</v>
      </c>
      <c r="E8" s="26">
        <v>52024.90613266582</v>
      </c>
      <c r="F8" s="26">
        <v>60153.58361774744</v>
      </c>
      <c r="G8" s="26">
        <v>72518.49566631876</v>
      </c>
      <c r="H8" s="27">
        <v>80372.57935715711</v>
      </c>
      <c r="J8" s="36" t="s">
        <v>13</v>
      </c>
      <c r="K8" s="41">
        <f>C8/C$11</f>
        <v>0.22316711631771696</v>
      </c>
      <c r="L8" s="41">
        <f t="shared" si="0"/>
        <v>0.2474047144265304</v>
      </c>
      <c r="M8" s="41">
        <f t="shared" si="0"/>
        <v>0.24853098035089055</v>
      </c>
      <c r="N8" s="41">
        <f t="shared" si="0"/>
        <v>0.2560494249238873</v>
      </c>
      <c r="O8" s="41">
        <f t="shared" si="0"/>
        <v>0.26227797714376244</v>
      </c>
      <c r="P8" s="42">
        <f t="shared" si="0"/>
        <v>0.26108284598582115</v>
      </c>
    </row>
    <row r="9" spans="2:16" s="1" customFormat="1" ht="12.75">
      <c r="B9" s="9" t="s">
        <v>22</v>
      </c>
      <c r="C9" s="26">
        <v>53569.88130563797</v>
      </c>
      <c r="D9" s="26">
        <v>58814.34262948207</v>
      </c>
      <c r="E9" s="26">
        <v>64025.78222778472</v>
      </c>
      <c r="F9" s="26">
        <v>68003.98179749717</v>
      </c>
      <c r="G9" s="26">
        <v>79828.41206730792</v>
      </c>
      <c r="H9" s="27">
        <v>88195.49810341385</v>
      </c>
      <c r="J9" s="36" t="s">
        <v>14</v>
      </c>
      <c r="K9" s="41">
        <f t="shared" si="0"/>
        <v>0.3367123218687081</v>
      </c>
      <c r="L9" s="41">
        <f t="shared" si="0"/>
        <v>0.31360963505965256</v>
      </c>
      <c r="M9" s="41">
        <f t="shared" si="0"/>
        <v>0.3058610117282415</v>
      </c>
      <c r="N9" s="41">
        <f t="shared" si="0"/>
        <v>0.2894653881709282</v>
      </c>
      <c r="O9" s="41">
        <f t="shared" si="0"/>
        <v>0.28871578544529214</v>
      </c>
      <c r="P9" s="42">
        <f>H9/H$11</f>
        <v>0.28649486967007365</v>
      </c>
    </row>
    <row r="10" spans="2:16" s="1" customFormat="1" ht="12.75">
      <c r="B10" s="9" t="s">
        <v>15</v>
      </c>
      <c r="C10" s="28">
        <v>49210.83086053412</v>
      </c>
      <c r="D10" s="28">
        <v>60843.293492695884</v>
      </c>
      <c r="E10" s="28">
        <v>69536.29536921151</v>
      </c>
      <c r="F10" s="28">
        <v>81275.31285551764</v>
      </c>
      <c r="G10" s="28">
        <v>98129.48115269348</v>
      </c>
      <c r="H10" s="29">
        <v>112001.29766420444</v>
      </c>
      <c r="J10" s="37" t="s">
        <v>16</v>
      </c>
      <c r="K10" s="43">
        <f>C10/C$11</f>
        <v>0.30931360526264257</v>
      </c>
      <c r="L10" s="43">
        <f t="shared" si="0"/>
        <v>0.32442839985950755</v>
      </c>
      <c r="M10" s="43">
        <f t="shared" si="0"/>
        <v>0.33218558076797977</v>
      </c>
      <c r="N10" s="43">
        <f t="shared" si="0"/>
        <v>0.3459560655505898</v>
      </c>
      <c r="O10" s="43">
        <f t="shared" si="0"/>
        <v>0.35490534626256814</v>
      </c>
      <c r="P10" s="44">
        <f t="shared" si="0"/>
        <v>0.3638257945951022</v>
      </c>
    </row>
    <row r="11" spans="2:16" ht="15">
      <c r="B11" s="8" t="s">
        <v>17</v>
      </c>
      <c r="C11" s="30">
        <f aca="true" t="shared" si="1" ref="C11:H11">SUM(C5:C10)</f>
        <v>159096.884272997</v>
      </c>
      <c r="D11" s="30">
        <f t="shared" si="1"/>
        <v>187539.97343957506</v>
      </c>
      <c r="E11" s="30">
        <f t="shared" si="1"/>
        <v>209329.662077597</v>
      </c>
      <c r="F11" s="30">
        <f t="shared" si="1"/>
        <v>234929.57906712175</v>
      </c>
      <c r="G11" s="30">
        <f t="shared" si="1"/>
        <v>276494.7955449923</v>
      </c>
      <c r="H11" s="31">
        <f t="shared" si="1"/>
        <v>307843.20223597524</v>
      </c>
      <c r="J11" s="34" t="s">
        <v>17</v>
      </c>
      <c r="K11" s="45">
        <f aca="true" t="shared" si="2" ref="K11:P11">SUM(K5:K10)</f>
        <v>1</v>
      </c>
      <c r="L11" s="45">
        <f t="shared" si="2"/>
        <v>0.9999999999999999</v>
      </c>
      <c r="M11" s="45">
        <f t="shared" si="2"/>
        <v>0.9999999999999999</v>
      </c>
      <c r="N11" s="45">
        <f t="shared" si="2"/>
        <v>1</v>
      </c>
      <c r="O11" s="45">
        <f t="shared" si="2"/>
        <v>1.0000000000000002</v>
      </c>
      <c r="P11" s="46">
        <f t="shared" si="2"/>
        <v>1</v>
      </c>
    </row>
    <row r="12" spans="2:8" ht="96" customHeight="1">
      <c r="B12" s="53" t="s">
        <v>28</v>
      </c>
      <c r="C12" s="54"/>
      <c r="D12" s="54"/>
      <c r="E12" s="54"/>
      <c r="F12" s="54"/>
      <c r="G12" s="54"/>
      <c r="H12" s="54"/>
    </row>
  </sheetData>
  <sheetProtection/>
  <mergeCells count="3">
    <mergeCell ref="B12:H12"/>
    <mergeCell ref="B2:H2"/>
    <mergeCell ref="C3:H3"/>
  </mergeCells>
  <printOptions/>
  <pageMargins left="0.7" right="0.7" top="0.75" bottom="0.75" header="0.3" footer="0.3"/>
  <pageSetup horizontalDpi="600" verticalDpi="600" orientation="portrait" paperSize="9" r:id="rId1"/>
  <ignoredErrors>
    <ignoredError sqref="C11:H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MIKOU, Myriam (DREES/SEEE/BCPE)</dc:creator>
  <cp:keywords/>
  <dc:description/>
  <cp:lastModifiedBy>JEANDET, Stéphane (DREES/DIRECTION)</cp:lastModifiedBy>
  <dcterms:created xsi:type="dcterms:W3CDTF">2018-03-22T16:22:19Z</dcterms:created>
  <dcterms:modified xsi:type="dcterms:W3CDTF">2018-04-12T11:07:39Z</dcterms:modified>
  <cp:category/>
  <cp:version/>
  <cp:contentType/>
  <cp:contentStatus/>
</cp:coreProperties>
</file>