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380" windowHeight="9345" activeTab="0"/>
  </bookViews>
  <sheets>
    <sheet name="tableau encadré 1" sheetId="1" r:id="rId1"/>
    <sheet name="tableau encadré 3" sheetId="2" r:id="rId2"/>
    <sheet name="tableau-1" sheetId="3" r:id="rId3"/>
    <sheet name="tableau-2" sheetId="4" r:id="rId4"/>
    <sheet name="tableau-3" sheetId="5" r:id="rId5"/>
    <sheet name="tableau-4" sheetId="6" r:id="rId6"/>
    <sheet name="tableau 5" sheetId="7" r:id="rId7"/>
    <sheet name="tableau 6" sheetId="8" r:id="rId8"/>
    <sheet name="Graphiques 1 et 2" sheetId="9" r:id="rId9"/>
    <sheet name="Graphique 3 " sheetId="10" r:id="rId10"/>
    <sheet name="Graphique 4" sheetId="11" r:id="rId11"/>
  </sheets>
  <definedNames/>
  <calcPr fullCalcOnLoad="1"/>
</workbook>
</file>

<file path=xl/sharedStrings.xml><?xml version="1.0" encoding="utf-8"?>
<sst xmlns="http://schemas.openxmlformats.org/spreadsheetml/2006/main" count="380" uniqueCount="228">
  <si>
    <t>Tous
retraités</t>
  </si>
  <si>
    <t xml:space="preserve">Tous retraités
de droit direct </t>
  </si>
  <si>
    <t>Hommes</t>
  </si>
  <si>
    <t>droit direct</t>
  </si>
  <si>
    <t>droit dérivé</t>
  </si>
  <si>
    <t>accessoires</t>
  </si>
  <si>
    <t>minimum vieillesse</t>
  </si>
  <si>
    <t>retraite totale</t>
  </si>
  <si>
    <t>Femmes</t>
  </si>
  <si>
    <t>Ensemble</t>
  </si>
  <si>
    <t>Tous retraités de droit direct</t>
  </si>
  <si>
    <t>Effectifs (en milliers)</t>
  </si>
  <si>
    <t>Générations quasi entièrement parties à la retraite</t>
  </si>
  <si>
    <t>Toutes générations</t>
  </si>
  <si>
    <t>55 à 59 ans</t>
  </si>
  <si>
    <t>60 à 64 ans</t>
  </si>
  <si>
    <t>65 à 69 ans</t>
  </si>
  <si>
    <t>70 à 74 ans</t>
  </si>
  <si>
    <t>75 à 79 ans</t>
  </si>
  <si>
    <t>80 à 84 ans</t>
  </si>
  <si>
    <t>85 ans ou plus</t>
  </si>
  <si>
    <t xml:space="preserve"> Hommes</t>
  </si>
  <si>
    <t xml:space="preserve"> Femmes</t>
  </si>
  <si>
    <t xml:space="preserve"> Ensemble</t>
  </si>
  <si>
    <t xml:space="preserve">Hommes </t>
  </si>
  <si>
    <t>Moyenne</t>
  </si>
  <si>
    <t>Premier quartile</t>
  </si>
  <si>
    <t>Dernier quartile</t>
  </si>
  <si>
    <t>Table of tranche by SEXE</t>
  </si>
  <si>
    <t>SEXE</t>
  </si>
  <si>
    <t>Total</t>
  </si>
  <si>
    <t>&lt; 100</t>
  </si>
  <si>
    <t>&lt; 200</t>
  </si>
  <si>
    <t>&lt; 300</t>
  </si>
  <si>
    <t>&lt; 400</t>
  </si>
  <si>
    <t>&lt; 500</t>
  </si>
  <si>
    <t>&lt; 600</t>
  </si>
  <si>
    <t>&lt; 700</t>
  </si>
  <si>
    <t>&lt; 800</t>
  </si>
  <si>
    <t>&lt; 900</t>
  </si>
  <si>
    <t>&lt; 1100</t>
  </si>
  <si>
    <t>&lt; 1200</t>
  </si>
  <si>
    <t>&lt; 1300</t>
  </si>
  <si>
    <t>&lt; 1400</t>
  </si>
  <si>
    <t>&lt; 1500</t>
  </si>
  <si>
    <t>&lt; 1600</t>
  </si>
  <si>
    <t>&lt; 1700</t>
  </si>
  <si>
    <t>&lt; 1800</t>
  </si>
  <si>
    <t>&lt; 1900</t>
  </si>
  <si>
    <t>&lt; 2000</t>
  </si>
  <si>
    <t>&lt; 2100</t>
  </si>
  <si>
    <t>&lt; 2200</t>
  </si>
  <si>
    <t>&lt; 2300</t>
  </si>
  <si>
    <t>&lt; 2400</t>
  </si>
  <si>
    <t>&lt; 2500</t>
  </si>
  <si>
    <t>&lt; 2600</t>
  </si>
  <si>
    <t>&lt; 2700</t>
  </si>
  <si>
    <t>&lt; 2800</t>
  </si>
  <si>
    <t>&lt; 2900</t>
  </si>
  <si>
    <t>&lt; 3000</t>
  </si>
  <si>
    <t>&lt; 3100</t>
  </si>
  <si>
    <t>&lt; 3200</t>
  </si>
  <si>
    <t>&lt; 3300</t>
  </si>
  <si>
    <t>&lt; 3400</t>
  </si>
  <si>
    <t>&lt; 3500</t>
  </si>
  <si>
    <t>&lt; 3600</t>
  </si>
  <si>
    <t>&lt; 3700</t>
  </si>
  <si>
    <t>&lt; 3800</t>
  </si>
  <si>
    <t>&lt; 3900</t>
  </si>
  <si>
    <t>&lt; 4000</t>
  </si>
  <si>
    <t>&lt; 4100</t>
  </si>
  <si>
    <t>&lt; 4200</t>
  </si>
  <si>
    <t>&lt; 4300</t>
  </si>
  <si>
    <t>&lt; 4400</t>
  </si>
  <si>
    <t>&lt; 4500</t>
  </si>
  <si>
    <t>&gt;4500</t>
  </si>
  <si>
    <t>Ensemble des carrières</t>
  </si>
  <si>
    <t>Carrières complètes</t>
  </si>
  <si>
    <t>dont anciens salariés</t>
  </si>
  <si>
    <t xml:space="preserve">Salariés du régime général </t>
  </si>
  <si>
    <t>Fonctionnaires civils d’État</t>
  </si>
  <si>
    <t>Fonctionnaires militaires d’État</t>
  </si>
  <si>
    <t>Salariés agricoles (MSA)</t>
  </si>
  <si>
    <t xml:space="preserve">Fonctionnaires CNRACL </t>
  </si>
  <si>
    <t>dont anciens non salariés</t>
  </si>
  <si>
    <t>Non salariés agricoles (MSA)</t>
  </si>
  <si>
    <t>Commerçants (RSI)</t>
  </si>
  <si>
    <t>ns</t>
  </si>
  <si>
    <t>Artisans (RSI)</t>
  </si>
  <si>
    <t>&lt;0,1</t>
  </si>
  <si>
    <t xml:space="preserve">Professions libérales </t>
  </si>
  <si>
    <t>Salariés du régime général</t>
  </si>
  <si>
    <t>Fonctionnaires CNRACL</t>
  </si>
  <si>
    <t xml:space="preserve">Professions libérales  </t>
  </si>
  <si>
    <t>En euros</t>
  </si>
  <si>
    <t>Montant moyen tous âges</t>
  </si>
  <si>
    <t>Composition
 (en %)</t>
  </si>
  <si>
    <t>Part des effectifs (en %)</t>
  </si>
  <si>
    <t>droit direct (a)</t>
  </si>
  <si>
    <t>retraite totale (b)</t>
  </si>
  <si>
    <t>droit direct (c )</t>
  </si>
  <si>
    <t>retraite totale (d)</t>
  </si>
  <si>
    <t>droit direct (c)/(a)</t>
  </si>
  <si>
    <t>retraite totale (d)/(b)</t>
  </si>
  <si>
    <t>de 5 à 9</t>
  </si>
  <si>
    <t>de 15 à 19</t>
  </si>
  <si>
    <t>Part de la population (en %)</t>
  </si>
  <si>
    <t>Montant moyen (en euros)</t>
  </si>
  <si>
    <t>Retraités de droit direct d'un régime de base</t>
  </si>
  <si>
    <t>Unipensionnés d'un régime de base</t>
  </si>
  <si>
    <t>Polypensionnés de régime de base ayant un régime principal</t>
  </si>
  <si>
    <t>Départ avec décote dans le régime principal</t>
  </si>
  <si>
    <t>Départ sans décote dans le régime principal :</t>
  </si>
  <si>
    <t>de 10 à 15</t>
  </si>
  <si>
    <t>20 ou plus</t>
  </si>
  <si>
    <t>Effectifs en 2012 (en milliers)</t>
  </si>
  <si>
    <t>Droit direct</t>
  </si>
  <si>
    <t>Droit dérivé</t>
  </si>
  <si>
    <t>Minimum vieillesse</t>
  </si>
  <si>
    <t>Retraite totale</t>
  </si>
  <si>
    <t>Montant de pension en 2012 (en euros)</t>
  </si>
  <si>
    <t>Stock</t>
  </si>
  <si>
    <t>Évolution des effectifs entre 2008 et 2012</t>
  </si>
  <si>
    <t>(en milliers)</t>
  </si>
  <si>
    <t>n.d.</t>
  </si>
  <si>
    <t>(en %)</t>
  </si>
  <si>
    <t>Pension moyenne de droit direct
(en euros)</t>
  </si>
  <si>
    <t>Ratio de pension hommes/femmes</t>
  </si>
  <si>
    <t>Évolution de la pension entre 2008 et 2012</t>
  </si>
  <si>
    <t>(en euros courants)</t>
  </si>
  <si>
    <t>Flux</t>
  </si>
  <si>
    <t>Âge moyen des liquidants d'un premier droit direct</t>
  </si>
  <si>
    <t>tot</t>
  </si>
  <si>
    <t>Avantages accessoires</t>
  </si>
  <si>
    <t>Évolution entre 2008 et 2012 (en % par an)</t>
  </si>
  <si>
    <t>en euros courants</t>
  </si>
  <si>
    <t>Montant moyen brut de la retraite totale  mensuelle (en euros)</t>
  </si>
  <si>
    <t>Montant moyen net de la retraite totale mensuelle (en euros)</t>
  </si>
  <si>
    <t>Montant moyen net de l'avantage principal mensuel (en euros)</t>
  </si>
  <si>
    <t>Durée d'assurance moyenne (en années)</t>
  </si>
  <si>
    <t>Part des retraités au minimum contributif ou garanti (en %)</t>
  </si>
  <si>
    <t>Part des polypensionnés (en %)</t>
  </si>
  <si>
    <t>avantages accessoires</t>
  </si>
  <si>
    <t>part des effectifs (en %)</t>
  </si>
  <si>
    <t>Montant moyen brut de l'avantage principal mensuel (en euros)</t>
  </si>
  <si>
    <t>Carrières complètes (en %)</t>
  </si>
  <si>
    <t>Polypensionnés (en %)</t>
  </si>
  <si>
    <t>Durées validées (en années)</t>
  </si>
  <si>
    <t>En %</t>
  </si>
  <si>
    <t>Ensemble (en milliers)</t>
  </si>
  <si>
    <t>Ensemble (en euros courants)</t>
  </si>
  <si>
    <t>&gt;4 500</t>
  </si>
  <si>
    <t>&lt; 4 500</t>
  </si>
  <si>
    <t>&lt; 1 000</t>
  </si>
  <si>
    <t>&lt; 1 300</t>
  </si>
  <si>
    <t>&lt; 1 500</t>
  </si>
  <si>
    <t>&lt; 1 600</t>
  </si>
  <si>
    <t>&lt; 1 900</t>
  </si>
  <si>
    <t>&lt; 2 200</t>
  </si>
  <si>
    <t>&lt; 2 500</t>
  </si>
  <si>
    <r>
      <rPr>
        <b/>
        <sz val="8"/>
        <rFont val="Arial Narrow"/>
        <family val="2"/>
      </rPr>
      <t>Note •</t>
    </r>
    <r>
      <rPr>
        <sz val="8"/>
        <rFont val="Arial Narrow"/>
        <family val="2"/>
      </rPr>
      <t xml:space="preserve"> Le lieu de résidence étant inconnu pour 10 000 retraités, la somme des résidents en France et à l'étranger diffère du total.
</t>
    </r>
    <r>
      <rPr>
        <b/>
        <sz val="8"/>
        <rFont val="Arial Narrow"/>
        <family val="2"/>
      </rPr>
      <t>Sources •</t>
    </r>
    <r>
      <rPr>
        <sz val="8"/>
        <rFont val="Arial Narrow"/>
        <family val="2"/>
      </rPr>
      <t xml:space="preserve"> DREES, EIR 2008 et 2012.</t>
    </r>
  </si>
  <si>
    <t>Écart absolu
(b)-(a)</t>
  </si>
  <si>
    <t>Écart relatif (en %)
((b/a)-1)*100</t>
  </si>
  <si>
    <t>EIR
(b)</t>
  </si>
  <si>
    <t>ANCETRE
(a)</t>
  </si>
  <si>
    <t>Tous retraités
de droit direct
d'un régime de base</t>
  </si>
  <si>
    <t>Retraités de droit direct
d'un régime de base
résidant en France</t>
  </si>
  <si>
    <t>Retraités de droit direct
d'un régime de base
résidant à l'étranger</t>
  </si>
  <si>
    <t>Tous retraités
ayant au moins
un droit dérivé</t>
  </si>
  <si>
    <t>Tous retraités ayant au moins
un droit dérivé
(mais pas de droit direct)</t>
  </si>
  <si>
    <t>Ensemble
(en euros courants)</t>
  </si>
  <si>
    <t>Pension moyenne de droit direct de primo-liquidants</t>
  </si>
  <si>
    <t xml:space="preserve">Nombre de liquidants d'un droit direct dans l'année
</t>
  </si>
  <si>
    <t>Nombre de liquidants d'un premier droit direct</t>
  </si>
  <si>
    <t>Nombre de retraités de droit dérivé</t>
  </si>
  <si>
    <t xml:space="preserve">Nombre de retraités de droit direct </t>
  </si>
  <si>
    <r>
      <t xml:space="preserve">n.d. : non déterminé.
</t>
    </r>
    <r>
      <rPr>
        <b/>
        <sz val="8"/>
        <rFont val="Arial Narrow"/>
        <family val="2"/>
      </rPr>
      <t>Sources •</t>
    </r>
    <r>
      <rPr>
        <sz val="8"/>
        <rFont val="Arial Narrow"/>
        <family val="2"/>
      </rPr>
      <t xml:space="preserve"> DREES, EIR 2012, ANCETRE 2012.</t>
    </r>
  </si>
  <si>
    <r>
      <t>en euros constants</t>
    </r>
    <r>
      <rPr>
        <vertAlign val="superscript"/>
        <sz val="8"/>
        <color indexed="8"/>
        <rFont val="Arial Narrow"/>
        <family val="2"/>
      </rPr>
      <t>*</t>
    </r>
  </si>
  <si>
    <t>Effectifs de retraités fin 2012
(en milliers)</t>
  </si>
  <si>
    <t>Évolution entre 2008 et 2012
(en % par an)</t>
  </si>
  <si>
    <r>
      <t>*</t>
    </r>
    <r>
      <rPr>
        <sz val="8"/>
        <rFont val="Arial Narrow"/>
        <family val="2"/>
      </rPr>
      <t xml:space="preserve"> Évolution déflatée de l’évolution des prix y compris tabac (+6,6 % du 31 décembre 2008 au 31 décembre 2012) selon l'inflation mesurée par l'INSEE.
</t>
    </r>
    <r>
      <rPr>
        <b/>
        <sz val="8"/>
        <rFont val="Arial Narrow"/>
        <family val="2"/>
      </rPr>
      <t>Champ •</t>
    </r>
    <r>
      <rPr>
        <sz val="8"/>
        <rFont val="Arial Narrow"/>
        <family val="2"/>
      </rPr>
      <t xml:space="preserve"> Tous retraités de droit direct, résidents en France ou à l'étranger, vivants au 31 décembre de l'année.
</t>
    </r>
    <r>
      <rPr>
        <b/>
        <sz val="8"/>
        <rFont val="Arial Narrow"/>
        <family val="2"/>
      </rPr>
      <t>Sources •</t>
    </r>
    <r>
      <rPr>
        <sz val="8"/>
        <rFont val="Arial Narrow"/>
        <family val="2"/>
      </rPr>
      <t xml:space="preserve"> DREES, EIR 2008 et 2012.</t>
    </r>
  </si>
  <si>
    <t>Tableau 2.
Les retraités de droit direct en 2012</t>
  </si>
  <si>
    <t>Tableau 1.
Évolution de l'avantage principal de droit direct et des effectifs de retraités</t>
  </si>
  <si>
    <r>
      <t xml:space="preserve">* </t>
    </r>
    <r>
      <rPr>
        <sz val="8"/>
        <color indexed="8"/>
        <rFont val="Arial Narrow"/>
        <family val="2"/>
      </rPr>
      <t xml:space="preserve">Le minimum vieillesse comprend ici les allocations supplémentaires vieillesse et invalidité (ASV et ASI)
ainsi que les allocations dites de « premier étage » à l'exception de la majoration L. 814-2 principalement versée
à des allocataires non résidents.
</t>
    </r>
    <r>
      <rPr>
        <b/>
        <sz val="8"/>
        <color indexed="8"/>
        <rFont val="Arial Narrow"/>
        <family val="2"/>
      </rPr>
      <t>Champ •</t>
    </r>
    <r>
      <rPr>
        <sz val="8"/>
        <color indexed="8"/>
        <rFont val="Arial Narrow"/>
        <family val="2"/>
      </rPr>
      <t xml:space="preserve"> Tous retraités de droit direct, résidents en France ou à l'étranger, vivants au 31 décembre 2012.
</t>
    </r>
    <r>
      <rPr>
        <b/>
        <sz val="8"/>
        <color indexed="8"/>
        <rFont val="Arial Narrow"/>
        <family val="2"/>
      </rPr>
      <t>Sources •</t>
    </r>
    <r>
      <rPr>
        <sz val="8"/>
        <color indexed="8"/>
        <rFont val="Arial Narrow"/>
        <family val="2"/>
      </rPr>
      <t xml:space="preserve"> DREES, EIR 2012.</t>
    </r>
  </si>
  <si>
    <t>Rapport pension (en %)</t>
  </si>
  <si>
    <t>femmes/hommes</t>
  </si>
  <si>
    <t>Générations partiellement parties
à la retraite</t>
  </si>
  <si>
    <t>Tableau 3.
Montants mensuels moyens bruts des éléments composant la retraite globale selon l’âge et le sexe</t>
  </si>
  <si>
    <t>Tableau 4.
Principales caractéristiques des carrières des retraités selon l'âge et le sexe</t>
  </si>
  <si>
    <r>
      <rPr>
        <b/>
        <sz val="8"/>
        <rFont val="Arial Narrow"/>
        <family val="2"/>
      </rPr>
      <t>Lecture •</t>
    </r>
    <r>
      <rPr>
        <sz val="8"/>
        <rFont val="Arial Narrow"/>
        <family val="2"/>
      </rPr>
      <t xml:space="preserve"> 25 % des retraités, toutes générations confondues, ont une durée validée inférieur à 31,5 ans (1</t>
    </r>
    <r>
      <rPr>
        <vertAlign val="superscript"/>
        <sz val="8"/>
        <rFont val="Arial Narrow"/>
        <family val="2"/>
      </rPr>
      <t>er</t>
    </r>
    <r>
      <rPr>
        <sz val="8"/>
        <rFont val="Arial Narrow"/>
        <family val="2"/>
      </rPr>
      <t xml:space="preserve"> quartile) et 25 % ont une durée de validée supérieur à 43,3 ans (dernier qurtile).
</t>
    </r>
    <r>
      <rPr>
        <b/>
        <sz val="8"/>
        <rFont val="Arial Narrow"/>
        <family val="2"/>
      </rPr>
      <t xml:space="preserve">Champ • </t>
    </r>
    <r>
      <rPr>
        <sz val="8"/>
        <rFont val="Arial Narrow"/>
        <family val="2"/>
      </rPr>
      <t xml:space="preserve">Tous retraités de droit direct d'un régime de base, résidents en France ou à l'étranger, vivants au 31 décembre 2012.
</t>
    </r>
    <r>
      <rPr>
        <b/>
        <sz val="8"/>
        <rFont val="Arial Narrow"/>
        <family val="2"/>
      </rPr>
      <t>Sources •</t>
    </r>
    <r>
      <rPr>
        <sz val="8"/>
        <rFont val="Arial Narrow"/>
        <family val="2"/>
      </rPr>
      <t xml:space="preserve"> DREES, EIR 2012. </t>
    </r>
  </si>
  <si>
    <t>Tableau 5.
Montant mensuel moyen brut de l'avantage principal de droit direct, par sexe et type de carrière</t>
  </si>
  <si>
    <r>
      <t xml:space="preserve">Régime spécial </t>
    </r>
    <r>
      <rPr>
        <vertAlign val="superscript"/>
        <sz val="8"/>
        <rFont val="Arial Narrow"/>
        <family val="2"/>
      </rPr>
      <t>(1)</t>
    </r>
  </si>
  <si>
    <r>
      <t>Autre régime spécial </t>
    </r>
    <r>
      <rPr>
        <vertAlign val="superscript"/>
        <sz val="8"/>
        <color indexed="8"/>
        <rFont val="Arial Narrow"/>
        <family val="2"/>
      </rPr>
      <t>(2)</t>
    </r>
  </si>
  <si>
    <r>
      <t>Régime spécial</t>
    </r>
    <r>
      <rPr>
        <vertAlign val="superscript"/>
        <sz val="8"/>
        <rFont val="Arial Narrow"/>
        <family val="2"/>
      </rPr>
      <t xml:space="preserve"> (1)</t>
    </r>
  </si>
  <si>
    <r>
      <t xml:space="preserve">Autres polypensionnés de régime de base </t>
    </r>
    <r>
      <rPr>
        <b/>
        <vertAlign val="superscript"/>
        <sz val="8"/>
        <rFont val="Arial Narrow"/>
        <family val="2"/>
      </rPr>
      <t>(3)</t>
    </r>
  </si>
  <si>
    <r>
      <t>Montant moyen (en euros)</t>
    </r>
    <r>
      <rPr>
        <b/>
        <vertAlign val="superscript"/>
        <sz val="8"/>
        <rFont val="Arial Narrow"/>
        <family val="2"/>
      </rPr>
      <t xml:space="preserve"> (4)</t>
    </r>
  </si>
  <si>
    <r>
      <t xml:space="preserve">ns : non significatif - effectif trop faible.
MSA : Mutualité sociale agricole ; CNRACL : Caisse nationale de retraite des agents des collectivités locales ; RSI : régime social des indépendants.
(1) Régime spécial : FSPOEIE, SNCF, RATP, CNIEG, ENIM, CRPCEN, Caisse de réserve des employés de la Banque de France, ALTADIS, RAVGDT, RETREP.
(2) CANSSM (mines) et CAVIMAC (cultes).
(3) Retraités bénéficiant d'un avantage de droit direct dans au moins 3 régimes de base différents, dont aucun ne représente plus de la moitié de la carrière.
(4) Seuls les individus ayant effectué une carrière complète et pour lesquels toutes les composantes de la pension sont connues sont retenus.
</t>
    </r>
    <r>
      <rPr>
        <b/>
        <sz val="8"/>
        <rFont val="Arial Narrow"/>
        <family val="2"/>
      </rPr>
      <t>Note •</t>
    </r>
    <r>
      <rPr>
        <sz val="8"/>
        <rFont val="Arial Narrow"/>
        <family val="2"/>
      </rPr>
      <t xml:space="preserve"> Les polypensionnés sont classés selon leur régime principal d'affiliation, c'est-à-dire le régime de base pour lequel le nombre de trimestres validés est le plus élevé.
</t>
    </r>
    <r>
      <rPr>
        <b/>
        <sz val="8"/>
        <rFont val="Arial Narrow"/>
        <family val="2"/>
      </rPr>
      <t>Champ •</t>
    </r>
    <r>
      <rPr>
        <sz val="8"/>
        <rFont val="Arial Narrow"/>
        <family val="2"/>
      </rPr>
      <t xml:space="preserve"> Bénéficiaires d'un avantage principal de droit direct dans un régime de base au moins, résidents en France ou à l'étranger, vivants au 31 décembre 2012.
</t>
    </r>
    <r>
      <rPr>
        <b/>
        <sz val="8"/>
        <rFont val="Arial Narrow"/>
        <family val="2"/>
      </rPr>
      <t>Sources •</t>
    </r>
    <r>
      <rPr>
        <sz val="8"/>
        <rFont val="Arial Narrow"/>
        <family val="2"/>
      </rPr>
      <t xml:space="preserve"> DREES, EIR 2012.</t>
    </r>
  </si>
  <si>
    <t>Montant mensuel brut de l'avantage principal
fin 2012 (en euros)</t>
  </si>
  <si>
    <t xml:space="preserve">Tableau 6.
Répartition des retraités de droit direct de la génération 1946 selon leurs conditions
de liquidation </t>
  </si>
  <si>
    <t xml:space="preserve">                   Départ avec surcote : </t>
  </si>
  <si>
    <t xml:space="preserve">                   Départ au taux plein* : </t>
  </si>
  <si>
    <r>
      <t xml:space="preserve">ns : non significatif.
* Un retraité pouvant liquider sa retraite à taux plein selon plusieurs critères (par exemple, avoir à la fois
l'âge suffisant et la durée requise), la somme des différentes modalités de départ à taux plein
est donc supérieure au taux global.
** Pénibilité, raisons familiales, victimes de l'amiante…
</t>
    </r>
    <r>
      <rPr>
        <b/>
        <sz val="8"/>
        <color indexed="8"/>
        <rFont val="Arial Narrow"/>
        <family val="2"/>
      </rPr>
      <t>Champ •</t>
    </r>
    <r>
      <rPr>
        <sz val="8"/>
        <color indexed="8"/>
        <rFont val="Arial Narrow"/>
        <family val="2"/>
      </rPr>
      <t xml:space="preserve"> Tous retraités de droit direct d'un régime de base nés en 1946, résidents en France
ou à l'étranger, vivants au 31 décembre 2012,
</t>
    </r>
    <r>
      <rPr>
        <b/>
        <sz val="8"/>
        <color indexed="8"/>
        <rFont val="Arial Narrow"/>
        <family val="2"/>
      </rPr>
      <t>Sources •</t>
    </r>
    <r>
      <rPr>
        <sz val="8"/>
        <color indexed="8"/>
        <rFont val="Arial Narrow"/>
        <family val="2"/>
      </rPr>
      <t xml:space="preserve"> DREES, EIR 2012. </t>
    </r>
  </si>
  <si>
    <t>autres**</t>
  </si>
  <si>
    <t>&lt; 1000</t>
  </si>
  <si>
    <t>Tranche</t>
  </si>
  <si>
    <t>Graphique 1.
Distribution de la pension brute globale des retraités de droit direct d'un régime de base,
fin 2012</t>
  </si>
  <si>
    <t xml:space="preserve">Graphique 3.
Répartition des retraités de la génération 1946 concernés par la surcote selon le nombre de trimestres </t>
  </si>
  <si>
    <r>
      <rPr>
        <b/>
        <sz val="8"/>
        <color indexed="8"/>
        <rFont val="Arial Narrow"/>
        <family val="2"/>
      </rPr>
      <t>Champ •</t>
    </r>
    <r>
      <rPr>
        <sz val="8"/>
        <color indexed="8"/>
        <rFont val="Arial Narrow"/>
        <family val="2"/>
      </rPr>
      <t xml:space="preserve"> Tous retraités de droit direct d’un régime de base nés en 1946 ayant de la surcote, résidents en France ou à l’étranger, vivants au 31 décembre 2012.
</t>
    </r>
    <r>
      <rPr>
        <b/>
        <sz val="8"/>
        <color indexed="8"/>
        <rFont val="Arial Narrow"/>
        <family val="2"/>
      </rPr>
      <t>Sources •</t>
    </r>
    <r>
      <rPr>
        <sz val="8"/>
        <color indexed="8"/>
        <rFont val="Arial Narrow"/>
        <family val="2"/>
      </rPr>
      <t xml:space="preserve"> DREES, EIR 2012.</t>
    </r>
  </si>
  <si>
    <t>Répartition des retraités  de la génération 1946 ayant de la surcote dans leur régime principal
selon le nombre de trimestres de surcote (%)</t>
  </si>
  <si>
    <t xml:space="preserve">Nombre moyen
de trimestres
de surcote </t>
  </si>
  <si>
    <t>Retraités concernés
par la surcote
dans leur régime
principal (%)</t>
  </si>
  <si>
    <t>nb trimestre
de décote</t>
  </si>
  <si>
    <t xml:space="preserve">Graphique 4.
Répartition des retraités de la génération 1946 concernés par la décote selon le nombre de trimestres </t>
  </si>
  <si>
    <t>Effectifs en 2008 (en milliers)</t>
  </si>
  <si>
    <t>Tableau Encadré 1.
Montants de pension et effectifs de retraités selon le champ</t>
  </si>
  <si>
    <r>
      <t>Part des retraités au minimum vieillesse</t>
    </r>
    <r>
      <rPr>
        <vertAlign val="superscript"/>
        <sz val="8"/>
        <rFont val="Arial Narrow"/>
        <family val="2"/>
      </rPr>
      <t xml:space="preserve">* </t>
    </r>
    <r>
      <rPr>
        <sz val="8"/>
        <rFont val="Arial Narrow"/>
        <family val="2"/>
      </rPr>
      <t>(en %)</t>
    </r>
  </si>
  <si>
    <r>
      <t>Champ</t>
    </r>
    <r>
      <rPr>
        <sz val="8"/>
        <color indexed="8"/>
        <rFont val="Arial Narrow"/>
        <family val="2"/>
      </rPr>
      <t xml:space="preserve"> • Tous retraités de droit direct, résidents en France ou à l'étranger, vivants au 31 décembre 2012.
</t>
    </r>
    <r>
      <rPr>
        <b/>
        <sz val="8"/>
        <color indexed="8"/>
        <rFont val="Arial Narrow"/>
        <family val="2"/>
      </rPr>
      <t>Sources •</t>
    </r>
    <r>
      <rPr>
        <sz val="8"/>
        <color indexed="8"/>
        <rFont val="Arial Narrow"/>
        <family val="2"/>
      </rPr>
      <t xml:space="preserve"> DREES, EIR 2012.</t>
    </r>
  </si>
  <si>
    <t>Évolution des effectifs de 2008 à 2012 (en %)</t>
  </si>
  <si>
    <r>
      <rPr>
        <b/>
        <sz val="8"/>
        <rFont val="Arial Narrow"/>
        <family val="2"/>
      </rPr>
      <t>Champ •</t>
    </r>
    <r>
      <rPr>
        <sz val="8"/>
        <rFont val="Arial Narrow"/>
        <family val="2"/>
      </rPr>
      <t xml:space="preserve"> Tous retraités de droit direct d'un régime de base résidents en France ou à l’étranger, au 31 décembre 2012.
</t>
    </r>
    <r>
      <rPr>
        <b/>
        <sz val="8"/>
        <rFont val="Arial Narrow"/>
        <family val="2"/>
      </rPr>
      <t>Sources •</t>
    </r>
    <r>
      <rPr>
        <sz val="8"/>
        <rFont val="Arial Narrow"/>
        <family val="2"/>
      </rPr>
      <t xml:space="preserve"> DREES, EIR 2012.</t>
    </r>
  </si>
  <si>
    <r>
      <rPr>
        <b/>
        <sz val="8"/>
        <rFont val="Arial Narrow"/>
        <family val="2"/>
      </rPr>
      <t>Note •</t>
    </r>
    <r>
      <rPr>
        <sz val="8"/>
        <rFont val="Arial Narrow"/>
        <family val="2"/>
      </rPr>
      <t xml:space="preserve"> Sont sélectionnés ici les seuls retraités ayant effectué une carrière complète et dont la quasi-totalité des composantes
de la pension sont connues dans l’EIR 2012.
</t>
    </r>
    <r>
      <rPr>
        <b/>
        <sz val="8"/>
        <rFont val="Arial Narrow"/>
        <family val="2"/>
      </rPr>
      <t xml:space="preserve">Champ • </t>
    </r>
    <r>
      <rPr>
        <sz val="8"/>
        <rFont val="Arial Narrow"/>
        <family val="2"/>
      </rPr>
      <t xml:space="preserve">Tous retraités de droit direct d'un régime de base résidents en France ou à l’étranger, au 31 décembre 2012.
</t>
    </r>
    <r>
      <rPr>
        <b/>
        <sz val="8"/>
        <rFont val="Arial Narrow"/>
        <family val="2"/>
      </rPr>
      <t>Sources •</t>
    </r>
    <r>
      <rPr>
        <sz val="8"/>
        <rFont val="Arial Narrow"/>
        <family val="2"/>
      </rPr>
      <t xml:space="preserve"> DREES, EIR 2012.</t>
    </r>
  </si>
  <si>
    <r>
      <rPr>
        <b/>
        <sz val="8"/>
        <color indexed="8"/>
        <rFont val="Arial Narrow"/>
        <family val="2"/>
      </rPr>
      <t>Champ •</t>
    </r>
    <r>
      <rPr>
        <sz val="8"/>
        <color indexed="8"/>
        <rFont val="Arial Narrow"/>
        <family val="2"/>
      </rPr>
      <t xml:space="preserve"> Champ • Tous retraités de droit direct d'un régime de base nés en 1946 ayant de la décote, résidents en France ou à l’étranger, au 31 décembre 2012.
</t>
    </r>
    <r>
      <rPr>
        <b/>
        <sz val="8"/>
        <color indexed="8"/>
        <rFont val="Arial Narrow"/>
        <family val="2"/>
      </rPr>
      <t>Sources •</t>
    </r>
    <r>
      <rPr>
        <sz val="8"/>
        <color indexed="8"/>
        <rFont val="Arial Narrow"/>
        <family val="2"/>
      </rPr>
      <t xml:space="preserve"> DREES, EIR 2012.</t>
    </r>
  </si>
  <si>
    <t xml:space="preserve">   Durée d'assurance tous régimes suffisante</t>
  </si>
  <si>
    <t xml:space="preserve">   Äge suffisant</t>
  </si>
  <si>
    <t xml:space="preserve">   Inaptitude ou handicap</t>
  </si>
  <si>
    <t xml:space="preserve">   Titulaires d'une pension d'ex-invalide</t>
  </si>
  <si>
    <t xml:space="preserve">   Décote non applicable dans le régime principal </t>
  </si>
  <si>
    <t xml:space="preserve">Graphique 2.
Distribution de la pension brute globale des retraités de droit direct d'un régime de base
ayant effectué une carrière, complète fin 2012 </t>
  </si>
  <si>
    <t>Tableau Encadré 3.
Comparaison entre les données issues d'ANCETRE 2012 et de l'EIR 2012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</si>
</sst>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0.0\ _€"/>
    <numFmt numFmtId="166" formatCode="0.0"/>
    <numFmt numFmtId="167" formatCode="#,##0.0"/>
    <numFmt numFmtId="168" formatCode="#,##0.00\ &quot;€&quot;"/>
  </numFmts>
  <fonts count="76">
    <font>
      <sz val="11"/>
      <color theme="1"/>
      <name val="Calibri"/>
      <family val="2"/>
    </font>
    <font>
      <sz val="11"/>
      <color indexed="8"/>
      <name val="Calibri"/>
      <family val="2"/>
    </font>
    <font>
      <b/>
      <sz val="10"/>
      <name val="Arial"/>
      <family val="2"/>
    </font>
    <font>
      <sz val="10"/>
      <name val="Arial"/>
      <family val="2"/>
    </font>
    <font>
      <b/>
      <sz val="8"/>
      <name val="Arial"/>
      <family val="2"/>
    </font>
    <font>
      <sz val="8"/>
      <name val="Arial"/>
      <family val="2"/>
    </font>
    <font>
      <sz val="10"/>
      <name val="MS Sans Serif"/>
      <family val="2"/>
    </font>
    <font>
      <sz val="9"/>
      <name val="Arial"/>
      <family val="2"/>
    </font>
    <font>
      <b/>
      <sz val="10"/>
      <name val="MS Sans Serif"/>
      <family val="2"/>
    </font>
    <font>
      <b/>
      <sz val="8"/>
      <name val="Arial Narrow"/>
      <family val="2"/>
    </font>
    <font>
      <sz val="8"/>
      <name val="Arial Narrow"/>
      <family val="2"/>
    </font>
    <font>
      <vertAlign val="superscript"/>
      <sz val="8"/>
      <name val="Arial Narrow"/>
      <family val="2"/>
    </font>
    <font>
      <vertAlign val="superscript"/>
      <sz val="8"/>
      <color indexed="8"/>
      <name val="Arial Narrow"/>
      <family val="2"/>
    </font>
    <font>
      <sz val="8"/>
      <color indexed="8"/>
      <name val="Arial Narrow"/>
      <family val="2"/>
    </font>
    <font>
      <b/>
      <sz val="8"/>
      <color indexed="8"/>
      <name val="Arial Narrow"/>
      <family val="2"/>
    </font>
    <font>
      <b/>
      <vertAlign val="superscript"/>
      <sz val="8"/>
      <name val="Arial Narrow"/>
      <family val="2"/>
    </font>
    <font>
      <i/>
      <sz val="8"/>
      <name val="Arial Narrow"/>
      <family val="2"/>
    </font>
    <font>
      <sz val="10"/>
      <name val="Arial Narrow"/>
      <family val="2"/>
    </font>
    <font>
      <b/>
      <sz val="10"/>
      <name val="Arial Narrow"/>
      <family val="2"/>
    </font>
    <font>
      <b/>
      <i/>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b/>
      <sz val="8"/>
      <color indexed="8"/>
      <name val="Arial"/>
      <family val="2"/>
    </font>
    <font>
      <sz val="11"/>
      <name val="Calibri"/>
      <family val="2"/>
    </font>
    <font>
      <sz val="9"/>
      <name val="Calibri"/>
      <family val="2"/>
    </font>
    <font>
      <sz val="11"/>
      <color indexed="8"/>
      <name val="Arial Narrow"/>
      <family val="2"/>
    </font>
    <font>
      <i/>
      <sz val="8"/>
      <color indexed="8"/>
      <name val="Arial Narrow"/>
      <family val="2"/>
    </font>
    <font>
      <b/>
      <sz val="10"/>
      <color indexed="8"/>
      <name val="Arial Narrow"/>
      <family val="2"/>
    </font>
    <font>
      <b/>
      <sz val="11"/>
      <color indexed="8"/>
      <name val="Arial Narrow"/>
      <family val="2"/>
    </font>
    <font>
      <b/>
      <sz val="10"/>
      <color indexed="8"/>
      <name val="Arial"/>
      <family val="2"/>
    </font>
    <font>
      <b/>
      <i/>
      <sz val="8"/>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b/>
      <sz val="8"/>
      <color rgb="FF000000"/>
      <name val="Arial"/>
      <family val="2"/>
    </font>
    <font>
      <b/>
      <sz val="8"/>
      <color theme="1"/>
      <name val="Arial Narrow"/>
      <family val="2"/>
    </font>
    <font>
      <sz val="8"/>
      <color theme="1"/>
      <name val="Arial Narrow"/>
      <family val="2"/>
    </font>
    <font>
      <sz val="11"/>
      <color theme="1"/>
      <name val="Arial Narrow"/>
      <family val="2"/>
    </font>
    <font>
      <sz val="8"/>
      <color rgb="FF000000"/>
      <name val="Arial Narrow"/>
      <family val="2"/>
    </font>
    <font>
      <i/>
      <sz val="8"/>
      <color rgb="FF000000"/>
      <name val="Arial Narrow"/>
      <family val="2"/>
    </font>
    <font>
      <b/>
      <sz val="8"/>
      <color rgb="FF000000"/>
      <name val="Arial Narrow"/>
      <family val="2"/>
    </font>
    <font>
      <b/>
      <sz val="10"/>
      <color theme="1"/>
      <name val="Arial Narrow"/>
      <family val="2"/>
    </font>
    <font>
      <b/>
      <sz val="11"/>
      <color theme="1"/>
      <name val="Arial Narrow"/>
      <family val="2"/>
    </font>
    <font>
      <b/>
      <i/>
      <sz val="8"/>
      <color theme="1"/>
      <name val="Arial Narrow"/>
      <family val="2"/>
    </font>
    <font>
      <b/>
      <sz val="10"/>
      <color theme="1"/>
      <name val="Arial"/>
      <family val="2"/>
    </font>
    <font>
      <vertAlign val="superscript"/>
      <sz val="8"/>
      <color theme="1"/>
      <name val="Arial Narrow"/>
      <family val="2"/>
    </font>
    <font>
      <b/>
      <sz val="10"/>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border>
    <border>
      <left/>
      <right style="hair"/>
      <top/>
      <bottom/>
    </border>
    <border>
      <left style="hair"/>
      <right/>
      <top style="hair"/>
      <bottom/>
    </border>
    <border>
      <left/>
      <right/>
      <top style="hair"/>
      <bottom/>
    </border>
    <border>
      <left style="hair"/>
      <right/>
      <top/>
      <bottom/>
    </border>
    <border>
      <left style="hair"/>
      <right/>
      <top/>
      <bottom style="hair"/>
    </border>
    <border>
      <left/>
      <right/>
      <top/>
      <bottom style="hair"/>
    </border>
    <border>
      <left style="hair"/>
      <right/>
      <top style="hair"/>
      <bottom style="hair"/>
    </border>
    <border>
      <left/>
      <right style="hair"/>
      <top style="hair"/>
      <bottom style="hair"/>
    </border>
    <border>
      <left style="hair"/>
      <right style="hair"/>
      <top style="hair"/>
      <bottom style="hair"/>
    </border>
    <border>
      <left style="hair"/>
      <right style="hair"/>
      <top style="hair"/>
      <bottom/>
    </border>
    <border>
      <left/>
      <right/>
      <top style="hair"/>
      <bottom style="hair"/>
    </border>
    <border>
      <left style="hair"/>
      <right style="hair"/>
      <top/>
      <bottom style="hair"/>
    </border>
    <border>
      <left/>
      <right style="hair"/>
      <top/>
      <bottom style="hair"/>
    </border>
    <border>
      <left/>
      <right style="hair"/>
      <top style="hair"/>
      <bottom/>
    </border>
    <border>
      <left style="hair">
        <color rgb="FFC1C1C1"/>
      </left>
      <right style="hair">
        <color rgb="FFC1C1C1"/>
      </right>
      <top style="hair">
        <color rgb="FFC1C1C1"/>
      </top>
      <bottom style="hair">
        <color rgb="FFC1C1C1"/>
      </bottom>
    </border>
    <border>
      <left style="hair"/>
      <right style="thin"/>
      <top style="hair"/>
      <bottom style="hair"/>
    </border>
    <border>
      <left style="thin"/>
      <right style="hair"/>
      <top style="hair"/>
      <bottom style="hair"/>
    </border>
    <border>
      <left/>
      <right style="thin"/>
      <top style="hair"/>
      <bottom style="hair"/>
    </border>
    <border>
      <left style="thin"/>
      <right style="thin"/>
      <top style="hair"/>
      <bottom style="hair"/>
    </border>
    <border>
      <left style="thin"/>
      <right/>
      <top style="hair"/>
      <bottom style="hair"/>
    </border>
    <border>
      <left>
        <color indexed="63"/>
      </left>
      <right>
        <color indexed="63"/>
      </right>
      <top style="hair">
        <color rgb="FFC1C1C1"/>
      </top>
      <bottom>
        <color indexed="63"/>
      </bottom>
    </border>
    <border>
      <left>
        <color indexed="63"/>
      </left>
      <right>
        <color indexed="63"/>
      </right>
      <top>
        <color indexed="63"/>
      </top>
      <bottom style="hair">
        <color rgb="FFC1C1C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3" fillId="0" borderId="0">
      <alignment/>
      <protection/>
    </xf>
    <xf numFmtId="0" fontId="6"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404">
    <xf numFmtId="0" fontId="0" fillId="0" borderId="0" xfId="0" applyFont="1" applyAlignment="1">
      <alignment/>
    </xf>
    <xf numFmtId="164" fontId="0" fillId="0" borderId="0" xfId="0" applyNumberFormat="1" applyAlignment="1">
      <alignment/>
    </xf>
    <xf numFmtId="0" fontId="0" fillId="33" borderId="0" xfId="0" applyFill="1" applyAlignment="1">
      <alignment/>
    </xf>
    <xf numFmtId="0" fontId="5" fillId="34" borderId="0" xfId="50" applyFont="1" applyFill="1" applyAlignment="1">
      <alignment vertical="center"/>
      <protection/>
    </xf>
    <xf numFmtId="0" fontId="4" fillId="34" borderId="0" xfId="50" applyFont="1" applyFill="1" applyAlignment="1">
      <alignment vertical="center"/>
      <protection/>
    </xf>
    <xf numFmtId="0" fontId="6" fillId="33" borderId="0" xfId="51" applyFill="1">
      <alignment/>
      <protection/>
    </xf>
    <xf numFmtId="0" fontId="5" fillId="33" borderId="0" xfId="0" applyFont="1" applyFill="1" applyAlignment="1">
      <alignment/>
    </xf>
    <xf numFmtId="0" fontId="4" fillId="33" borderId="0" xfId="0" applyFont="1" applyFill="1" applyAlignment="1">
      <alignment/>
    </xf>
    <xf numFmtId="165" fontId="62" fillId="33" borderId="0" xfId="0" applyNumberFormat="1" applyFont="1" applyFill="1" applyAlignment="1">
      <alignment/>
    </xf>
    <xf numFmtId="167" fontId="0" fillId="0" borderId="0" xfId="0" applyNumberFormat="1" applyAlignment="1">
      <alignment/>
    </xf>
    <xf numFmtId="0" fontId="0" fillId="33" borderId="0" xfId="0" applyFont="1" applyFill="1" applyBorder="1" applyAlignment="1">
      <alignment/>
    </xf>
    <xf numFmtId="1" fontId="0" fillId="33" borderId="0" xfId="0" applyNumberFormat="1" applyFont="1" applyFill="1" applyBorder="1" applyAlignment="1">
      <alignment/>
    </xf>
    <xf numFmtId="0" fontId="63" fillId="35" borderId="0" xfId="0" applyFont="1" applyFill="1" applyBorder="1" applyAlignment="1">
      <alignment vertical="top"/>
    </xf>
    <xf numFmtId="0" fontId="0" fillId="33" borderId="0" xfId="0" applyFont="1" applyFill="1" applyBorder="1" applyAlignment="1">
      <alignment wrapText="1"/>
    </xf>
    <xf numFmtId="0" fontId="8" fillId="33" borderId="0" xfId="51" applyFont="1" applyFill="1">
      <alignment/>
      <protection/>
    </xf>
    <xf numFmtId="0" fontId="38" fillId="0" borderId="0" xfId="0" applyFont="1" applyFill="1" applyBorder="1" applyAlignment="1">
      <alignment/>
    </xf>
    <xf numFmtId="164" fontId="38" fillId="0" borderId="0" xfId="0" applyNumberFormat="1" applyFont="1" applyFill="1" applyBorder="1" applyAlignment="1">
      <alignment/>
    </xf>
    <xf numFmtId="0" fontId="7" fillId="0" borderId="0" xfId="0" applyFont="1" applyAlignment="1">
      <alignment/>
    </xf>
    <xf numFmtId="3" fontId="7" fillId="0" borderId="0" xfId="0" applyNumberFormat="1" applyFont="1" applyAlignment="1">
      <alignment/>
    </xf>
    <xf numFmtId="165" fontId="7" fillId="33" borderId="0" xfId="0" applyNumberFormat="1" applyFont="1" applyFill="1" applyAlignment="1">
      <alignment/>
    </xf>
    <xf numFmtId="0" fontId="38" fillId="33" borderId="0" xfId="0" applyFont="1" applyFill="1" applyAlignment="1">
      <alignment/>
    </xf>
    <xf numFmtId="0" fontId="6" fillId="33" borderId="0" xfId="51" applyFont="1" applyFill="1">
      <alignment/>
      <protection/>
    </xf>
    <xf numFmtId="0" fontId="4" fillId="33" borderId="0" xfId="0" applyFont="1" applyFill="1" applyAlignment="1">
      <alignment horizontal="left" readingOrder="1"/>
    </xf>
    <xf numFmtId="0" fontId="10" fillId="0" borderId="0" xfId="0" applyFont="1" applyFill="1" applyBorder="1" applyAlignment="1">
      <alignment/>
    </xf>
    <xf numFmtId="0" fontId="10" fillId="33" borderId="10" xfId="0" applyFont="1" applyFill="1" applyBorder="1" applyAlignment="1">
      <alignment horizontal="center" vertical="center" wrapText="1"/>
    </xf>
    <xf numFmtId="164" fontId="10" fillId="33" borderId="10" xfId="0" applyNumberFormat="1" applyFont="1" applyFill="1" applyBorder="1" applyAlignment="1">
      <alignment horizontal="center" vertical="center" wrapText="1"/>
    </xf>
    <xf numFmtId="0" fontId="10" fillId="33" borderId="11" xfId="0" applyFont="1" applyFill="1" applyBorder="1" applyAlignment="1">
      <alignment horizontal="center" vertical="center" wrapText="1"/>
    </xf>
    <xf numFmtId="164" fontId="10" fillId="33" borderId="10" xfId="0" applyNumberFormat="1" applyFont="1" applyFill="1" applyBorder="1" applyAlignment="1">
      <alignment horizontal="center" vertical="center"/>
    </xf>
    <xf numFmtId="0" fontId="10" fillId="33" borderId="0"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0" fillId="33" borderId="16" xfId="0" applyFont="1" applyFill="1" applyBorder="1" applyAlignment="1">
      <alignment horizontal="left"/>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xf>
    <xf numFmtId="0" fontId="10" fillId="33" borderId="18"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xf>
    <xf numFmtId="0" fontId="9" fillId="33" borderId="14" xfId="0" applyFont="1" applyFill="1" applyBorder="1" applyAlignment="1">
      <alignment horizontal="center"/>
    </xf>
    <xf numFmtId="0" fontId="9" fillId="33" borderId="15" xfId="0" applyFont="1" applyFill="1" applyBorder="1" applyAlignment="1">
      <alignment horizontal="center"/>
    </xf>
    <xf numFmtId="0" fontId="9" fillId="33" borderId="12"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xf>
    <xf numFmtId="0" fontId="9" fillId="33" borderId="19" xfId="0" applyFont="1" applyFill="1" applyBorder="1" applyAlignment="1">
      <alignment horizontal="center" vertical="center" wrapText="1"/>
    </xf>
    <xf numFmtId="164" fontId="9" fillId="33" borderId="19"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8" fontId="9" fillId="33" borderId="14" xfId="0" applyNumberFormat="1" applyFont="1" applyFill="1" applyBorder="1" applyAlignment="1">
      <alignment vertical="center"/>
    </xf>
    <xf numFmtId="0" fontId="9" fillId="33" borderId="14" xfId="0" applyFont="1" applyFill="1" applyBorder="1" applyAlignment="1">
      <alignment vertical="center"/>
    </xf>
    <xf numFmtId="0" fontId="9" fillId="33" borderId="20"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10" fillId="33" borderId="0" xfId="0" applyFont="1" applyFill="1" applyBorder="1" applyAlignment="1">
      <alignment vertical="center"/>
    </xf>
    <xf numFmtId="164" fontId="9" fillId="33" borderId="10" xfId="0" applyNumberFormat="1" applyFont="1" applyFill="1" applyBorder="1" applyAlignment="1">
      <alignment horizontal="right" vertical="center" indent="1"/>
    </xf>
    <xf numFmtId="165" fontId="9" fillId="33" borderId="22" xfId="0" applyNumberFormat="1" applyFont="1" applyFill="1" applyBorder="1" applyAlignment="1">
      <alignment horizontal="right" vertical="center" indent="1"/>
    </xf>
    <xf numFmtId="164" fontId="10" fillId="33" borderId="10" xfId="0" applyNumberFormat="1" applyFont="1" applyFill="1" applyBorder="1" applyAlignment="1">
      <alignment horizontal="right" vertical="center" wrapText="1" indent="2"/>
    </xf>
    <xf numFmtId="164" fontId="9" fillId="33" borderId="0" xfId="0" applyNumberFormat="1" applyFont="1" applyFill="1" applyBorder="1" applyAlignment="1">
      <alignment horizontal="right" vertical="center" indent="2"/>
    </xf>
    <xf numFmtId="165" fontId="9" fillId="33" borderId="16" xfId="0" applyNumberFormat="1" applyFont="1" applyFill="1" applyBorder="1" applyAlignment="1">
      <alignment horizontal="right" vertical="center" indent="2"/>
    </xf>
    <xf numFmtId="164" fontId="65" fillId="33" borderId="0" xfId="0" applyNumberFormat="1" applyFont="1" applyFill="1" applyBorder="1" applyAlignment="1">
      <alignment horizontal="right" vertical="center" wrapText="1" indent="3"/>
    </xf>
    <xf numFmtId="164" fontId="10" fillId="33" borderId="10" xfId="0" applyNumberFormat="1" applyFont="1" applyFill="1" applyBorder="1" applyAlignment="1">
      <alignment horizontal="right" vertical="center" wrapText="1" indent="4"/>
    </xf>
    <xf numFmtId="164" fontId="9" fillId="33" borderId="10" xfId="0" applyNumberFormat="1" applyFont="1" applyFill="1" applyBorder="1" applyAlignment="1">
      <alignment horizontal="right" vertical="center" indent="3"/>
    </xf>
    <xf numFmtId="165" fontId="9" fillId="33" borderId="22" xfId="0" applyNumberFormat="1" applyFont="1" applyFill="1" applyBorder="1" applyAlignment="1">
      <alignment horizontal="right" vertical="center" indent="3"/>
    </xf>
    <xf numFmtId="164" fontId="10" fillId="33" borderId="10" xfId="0" applyNumberFormat="1" applyFont="1" applyFill="1" applyBorder="1" applyAlignment="1">
      <alignment horizontal="right" vertical="center" wrapText="1" indent="5"/>
    </xf>
    <xf numFmtId="164" fontId="9" fillId="33" borderId="10" xfId="0" applyNumberFormat="1" applyFont="1" applyFill="1" applyBorder="1" applyAlignment="1">
      <alignment horizontal="right" vertical="center" indent="4"/>
    </xf>
    <xf numFmtId="165" fontId="9" fillId="33" borderId="22" xfId="0" applyNumberFormat="1" applyFont="1" applyFill="1" applyBorder="1" applyAlignment="1">
      <alignment horizontal="right" vertical="center" indent="4"/>
    </xf>
    <xf numFmtId="164" fontId="10" fillId="33" borderId="11" xfId="0" applyNumberFormat="1" applyFont="1" applyFill="1" applyBorder="1" applyAlignment="1">
      <alignment horizontal="right" vertical="center" wrapText="1" indent="7"/>
    </xf>
    <xf numFmtId="164" fontId="9" fillId="33" borderId="11" xfId="0" applyNumberFormat="1" applyFont="1" applyFill="1" applyBorder="1" applyAlignment="1">
      <alignment horizontal="right" vertical="center" indent="6"/>
    </xf>
    <xf numFmtId="165" fontId="9" fillId="33" borderId="23" xfId="0" applyNumberFormat="1" applyFont="1" applyFill="1" applyBorder="1" applyAlignment="1">
      <alignment horizontal="right" vertical="center" indent="6"/>
    </xf>
    <xf numFmtId="0" fontId="39" fillId="0" borderId="0" xfId="0" applyFont="1" applyFill="1" applyBorder="1" applyAlignment="1">
      <alignment/>
    </xf>
    <xf numFmtId="0" fontId="10" fillId="33" borderId="12"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13" xfId="0" applyFont="1" applyFill="1" applyBorder="1" applyAlignment="1">
      <alignment horizontal="left" vertical="top" wrapText="1"/>
    </xf>
    <xf numFmtId="3" fontId="10" fillId="33" borderId="14" xfId="0" applyNumberFormat="1" applyFont="1" applyFill="1" applyBorder="1" applyAlignment="1">
      <alignment horizontal="right" vertical="center" indent="3"/>
    </xf>
    <xf numFmtId="3" fontId="10" fillId="33" borderId="10" xfId="0" applyNumberFormat="1" applyFont="1" applyFill="1" applyBorder="1" applyAlignment="1">
      <alignment horizontal="right" vertical="center" indent="3"/>
    </xf>
    <xf numFmtId="166" fontId="10" fillId="33" borderId="10" xfId="0" applyNumberFormat="1" applyFont="1" applyFill="1" applyBorder="1" applyAlignment="1">
      <alignment horizontal="right" vertical="center" indent="3"/>
    </xf>
    <xf numFmtId="166" fontId="10" fillId="33" borderId="15" xfId="0" applyNumberFormat="1" applyFont="1" applyFill="1" applyBorder="1" applyAlignment="1">
      <alignment horizontal="right" vertical="center" indent="3"/>
    </xf>
    <xf numFmtId="166" fontId="10" fillId="33" borderId="22" xfId="0" applyNumberFormat="1" applyFont="1" applyFill="1" applyBorder="1" applyAlignment="1">
      <alignment horizontal="right" vertical="center" indent="3"/>
    </xf>
    <xf numFmtId="167" fontId="10" fillId="33" borderId="15" xfId="0" applyNumberFormat="1" applyFont="1" applyFill="1" applyBorder="1" applyAlignment="1">
      <alignment horizontal="right" vertical="center" indent="3"/>
    </xf>
    <xf numFmtId="2" fontId="10" fillId="33" borderId="14" xfId="0" applyNumberFormat="1" applyFont="1" applyFill="1" applyBorder="1" applyAlignment="1">
      <alignment horizontal="right" vertical="center" indent="3"/>
    </xf>
    <xf numFmtId="2" fontId="10" fillId="33" borderId="10" xfId="0" applyNumberFormat="1" applyFont="1" applyFill="1" applyBorder="1" applyAlignment="1">
      <alignment horizontal="right" vertical="center" indent="3"/>
    </xf>
    <xf numFmtId="166" fontId="10" fillId="33" borderId="14" xfId="0" applyNumberFormat="1" applyFont="1" applyFill="1" applyBorder="1" applyAlignment="1">
      <alignment horizontal="right" vertical="center" indent="3"/>
    </xf>
    <xf numFmtId="3" fontId="10" fillId="33" borderId="12" xfId="0" applyNumberFormat="1" applyFont="1" applyFill="1" applyBorder="1" applyAlignment="1">
      <alignment horizontal="right" vertical="center" indent="3"/>
    </xf>
    <xf numFmtId="3" fontId="10" fillId="33" borderId="20" xfId="0" applyNumberFormat="1" applyFont="1" applyFill="1" applyBorder="1" applyAlignment="1">
      <alignment horizontal="right" vertical="center" indent="3"/>
    </xf>
    <xf numFmtId="3" fontId="10" fillId="33" borderId="15" xfId="0" applyNumberFormat="1" applyFont="1" applyFill="1" applyBorder="1" applyAlignment="1">
      <alignment horizontal="right" vertical="center" indent="3"/>
    </xf>
    <xf numFmtId="3" fontId="10" fillId="33" borderId="22" xfId="0" applyNumberFormat="1" applyFont="1" applyFill="1" applyBorder="1" applyAlignment="1">
      <alignment horizontal="right" vertical="center" indent="3"/>
    </xf>
    <xf numFmtId="166" fontId="10" fillId="33" borderId="17" xfId="0" applyNumberFormat="1" applyFont="1" applyFill="1" applyBorder="1" applyAlignment="1">
      <alignment horizontal="right" vertical="center" indent="3"/>
    </xf>
    <xf numFmtId="166" fontId="10" fillId="33" borderId="19" xfId="0" applyNumberFormat="1" applyFont="1" applyFill="1" applyBorder="1" applyAlignment="1">
      <alignment horizontal="right" vertical="center" indent="3"/>
    </xf>
    <xf numFmtId="167" fontId="10" fillId="33" borderId="17" xfId="0" applyNumberFormat="1" applyFont="1" applyFill="1" applyBorder="1" applyAlignment="1">
      <alignment horizontal="right" vertical="center" indent="3"/>
    </xf>
    <xf numFmtId="166" fontId="10" fillId="33" borderId="20" xfId="0" applyNumberFormat="1" applyFont="1" applyFill="1" applyBorder="1" applyAlignment="1">
      <alignment horizontal="right" vertical="center" indent="5"/>
    </xf>
    <xf numFmtId="166" fontId="10" fillId="33" borderId="10" xfId="0" applyNumberFormat="1" applyFont="1" applyFill="1" applyBorder="1" applyAlignment="1">
      <alignment horizontal="right" vertical="center" indent="5"/>
    </xf>
    <xf numFmtId="166" fontId="10" fillId="33" borderId="22" xfId="0" applyNumberFormat="1" applyFont="1" applyFill="1" applyBorder="1" applyAlignment="1">
      <alignment horizontal="right" vertical="center" indent="5"/>
    </xf>
    <xf numFmtId="166" fontId="10" fillId="33" borderId="19" xfId="0" applyNumberFormat="1" applyFont="1" applyFill="1" applyBorder="1" applyAlignment="1">
      <alignment horizontal="right" vertical="center" indent="5"/>
    </xf>
    <xf numFmtId="0" fontId="66" fillId="33" borderId="0" xfId="0" applyFont="1" applyFill="1" applyAlignment="1">
      <alignment/>
    </xf>
    <xf numFmtId="0" fontId="65" fillId="33" borderId="0" xfId="0" applyFont="1" applyFill="1" applyAlignment="1">
      <alignment/>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3" xfId="0" applyFont="1" applyFill="1" applyBorder="1" applyAlignment="1">
      <alignment horizontal="center" vertical="center"/>
    </xf>
    <xf numFmtId="0" fontId="65" fillId="33" borderId="20" xfId="0" applyFont="1" applyFill="1" applyBorder="1" applyAlignment="1">
      <alignment horizontal="left" vertical="center"/>
    </xf>
    <xf numFmtId="164" fontId="65" fillId="33" borderId="20" xfId="0" applyNumberFormat="1" applyFont="1" applyFill="1" applyBorder="1" applyAlignment="1">
      <alignment horizontal="center" vertical="center"/>
    </xf>
    <xf numFmtId="165" fontId="65" fillId="33" borderId="20" xfId="0" applyNumberFormat="1" applyFont="1" applyFill="1" applyBorder="1" applyAlignment="1">
      <alignment horizontal="center" vertical="center"/>
    </xf>
    <xf numFmtId="165" fontId="65" fillId="33" borderId="22" xfId="0" applyNumberFormat="1" applyFont="1" applyFill="1" applyBorder="1" applyAlignment="1">
      <alignment horizontal="center" vertical="center"/>
    </xf>
    <xf numFmtId="0" fontId="65" fillId="33" borderId="10" xfId="0" applyFont="1" applyFill="1" applyBorder="1" applyAlignment="1">
      <alignment horizontal="left" vertical="center"/>
    </xf>
    <xf numFmtId="0" fontId="65" fillId="33" borderId="10" xfId="0" applyFont="1" applyFill="1" applyBorder="1" applyAlignment="1">
      <alignment horizontal="center" vertical="center"/>
    </xf>
    <xf numFmtId="165" fontId="65" fillId="33" borderId="10" xfId="0" applyNumberFormat="1" applyFont="1" applyFill="1" applyBorder="1" applyAlignment="1">
      <alignment horizontal="center" vertical="center"/>
    </xf>
    <xf numFmtId="164" fontId="65" fillId="33" borderId="10" xfId="0" applyNumberFormat="1" applyFont="1" applyFill="1" applyBorder="1" applyAlignment="1">
      <alignment horizontal="center" vertical="center"/>
    </xf>
    <xf numFmtId="0" fontId="64" fillId="33" borderId="22" xfId="0" applyFont="1" applyFill="1" applyBorder="1" applyAlignment="1">
      <alignment horizontal="left" vertical="center"/>
    </xf>
    <xf numFmtId="164" fontId="9" fillId="33" borderId="22" xfId="0" applyNumberFormat="1" applyFont="1" applyFill="1" applyBorder="1" applyAlignment="1">
      <alignment horizontal="center" vertical="center"/>
    </xf>
    <xf numFmtId="0" fontId="64" fillId="33" borderId="22" xfId="0" applyFont="1" applyFill="1" applyBorder="1" applyAlignment="1">
      <alignment horizontal="center" vertical="center"/>
    </xf>
    <xf numFmtId="165" fontId="64" fillId="33" borderId="22" xfId="0" applyNumberFormat="1" applyFont="1" applyFill="1" applyBorder="1" applyAlignment="1">
      <alignment horizontal="center" vertical="center"/>
    </xf>
    <xf numFmtId="164" fontId="64" fillId="33" borderId="22" xfId="0" applyNumberFormat="1" applyFont="1" applyFill="1" applyBorder="1" applyAlignment="1">
      <alignment horizontal="center" vertical="center"/>
    </xf>
    <xf numFmtId="0" fontId="0" fillId="0" borderId="0" xfId="0" applyAlignment="1">
      <alignment horizontal="left" vertical="top"/>
    </xf>
    <xf numFmtId="164" fontId="65" fillId="33" borderId="20" xfId="0" applyNumberFormat="1" applyFont="1" applyFill="1" applyBorder="1" applyAlignment="1">
      <alignment horizontal="right"/>
    </xf>
    <xf numFmtId="0" fontId="10" fillId="33" borderId="10" xfId="0" applyFont="1" applyFill="1" applyBorder="1" applyAlignment="1">
      <alignment/>
    </xf>
    <xf numFmtId="0" fontId="66" fillId="33" borderId="23" xfId="0" applyFont="1" applyFill="1" applyBorder="1" applyAlignment="1">
      <alignment/>
    </xf>
    <xf numFmtId="0" fontId="9" fillId="33" borderId="19" xfId="0" applyFont="1" applyFill="1" applyBorder="1" applyAlignment="1">
      <alignment horizontal="center"/>
    </xf>
    <xf numFmtId="0" fontId="10" fillId="33" borderId="10" xfId="0" applyFont="1" applyFill="1" applyBorder="1" applyAlignment="1">
      <alignment horizontal="left"/>
    </xf>
    <xf numFmtId="0" fontId="10" fillId="33" borderId="22" xfId="0" applyFont="1" applyFill="1" applyBorder="1" applyAlignment="1">
      <alignment horizontal="left"/>
    </xf>
    <xf numFmtId="0" fontId="9" fillId="33" borderId="20" xfId="0" applyFont="1" applyFill="1" applyBorder="1" applyAlignment="1">
      <alignment horizontal="left"/>
    </xf>
    <xf numFmtId="164" fontId="10" fillId="33" borderId="10" xfId="0" applyNumberFormat="1" applyFont="1" applyFill="1" applyBorder="1" applyAlignment="1">
      <alignment horizontal="right" indent="2"/>
    </xf>
    <xf numFmtId="164" fontId="65" fillId="33" borderId="10" xfId="0" applyNumberFormat="1" applyFont="1" applyFill="1" applyBorder="1" applyAlignment="1">
      <alignment horizontal="right" indent="2"/>
    </xf>
    <xf numFmtId="165" fontId="67" fillId="33" borderId="10" xfId="0" applyNumberFormat="1" applyFont="1" applyFill="1" applyBorder="1" applyAlignment="1">
      <alignment horizontal="right" vertical="top" wrapText="1" indent="3"/>
    </xf>
    <xf numFmtId="165" fontId="67" fillId="35" borderId="22" xfId="0" applyNumberFormat="1" applyFont="1" applyFill="1" applyBorder="1" applyAlignment="1">
      <alignment horizontal="right" vertical="top" wrapText="1" indent="3"/>
    </xf>
    <xf numFmtId="165" fontId="65" fillId="33" borderId="10" xfId="0" applyNumberFormat="1" applyFont="1" applyFill="1" applyBorder="1" applyAlignment="1">
      <alignment horizontal="right" indent="2"/>
    </xf>
    <xf numFmtId="0" fontId="10" fillId="33" borderId="0" xfId="0" applyFont="1" applyFill="1" applyAlignment="1">
      <alignment/>
    </xf>
    <xf numFmtId="0" fontId="10" fillId="33" borderId="0" xfId="0" applyFont="1" applyFill="1" applyAlignment="1">
      <alignment horizontal="right"/>
    </xf>
    <xf numFmtId="0" fontId="10" fillId="33" borderId="0" xfId="0" applyFont="1" applyFill="1" applyBorder="1" applyAlignment="1">
      <alignment/>
    </xf>
    <xf numFmtId="0" fontId="9" fillId="33" borderId="0" xfId="0" applyFont="1" applyFill="1" applyBorder="1" applyAlignment="1">
      <alignment horizontal="center" vertical="center" wrapText="1"/>
    </xf>
    <xf numFmtId="0" fontId="9" fillId="33" borderId="15"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3" xfId="0" applyFont="1" applyFill="1" applyBorder="1" applyAlignment="1">
      <alignment horizontal="center" vertical="center"/>
    </xf>
    <xf numFmtId="164" fontId="65" fillId="33" borderId="13" xfId="0" applyNumberFormat="1" applyFont="1" applyFill="1" applyBorder="1" applyAlignment="1">
      <alignment horizontal="right" indent="2"/>
    </xf>
    <xf numFmtId="164" fontId="65" fillId="33" borderId="0" xfId="0" applyNumberFormat="1" applyFont="1" applyFill="1" applyAlignment="1">
      <alignment horizontal="right" indent="2"/>
    </xf>
    <xf numFmtId="164" fontId="65" fillId="33" borderId="0" xfId="0" applyNumberFormat="1" applyFont="1" applyFill="1" applyBorder="1" applyAlignment="1">
      <alignment horizontal="right" indent="2"/>
    </xf>
    <xf numFmtId="164" fontId="65" fillId="33" borderId="11" xfId="0" applyNumberFormat="1" applyFont="1" applyFill="1" applyBorder="1" applyAlignment="1">
      <alignment horizontal="right" indent="2"/>
    </xf>
    <xf numFmtId="3" fontId="10" fillId="33" borderId="20" xfId="0" applyNumberFormat="1" applyFont="1" applyFill="1" applyBorder="1" applyAlignment="1">
      <alignment horizontal="right" indent="3"/>
    </xf>
    <xf numFmtId="3" fontId="10" fillId="33" borderId="12" xfId="0" applyNumberFormat="1" applyFont="1" applyFill="1" applyBorder="1" applyAlignment="1">
      <alignment horizontal="right" indent="3"/>
    </xf>
    <xf numFmtId="3" fontId="10" fillId="33" borderId="13" xfId="0" applyNumberFormat="1" applyFont="1" applyFill="1" applyBorder="1" applyAlignment="1">
      <alignment horizontal="right" indent="3"/>
    </xf>
    <xf numFmtId="3" fontId="10" fillId="33" borderId="24" xfId="0" applyNumberFormat="1" applyFont="1" applyFill="1" applyBorder="1" applyAlignment="1">
      <alignment horizontal="right" indent="3"/>
    </xf>
    <xf numFmtId="3" fontId="10" fillId="33" borderId="10" xfId="0" applyNumberFormat="1" applyFont="1" applyFill="1" applyBorder="1" applyAlignment="1">
      <alignment horizontal="right" indent="3"/>
    </xf>
    <xf numFmtId="3" fontId="10" fillId="33" borderId="0" xfId="0" applyNumberFormat="1" applyFont="1" applyFill="1" applyBorder="1" applyAlignment="1">
      <alignment horizontal="right" indent="3"/>
    </xf>
    <xf numFmtId="3" fontId="10" fillId="33" borderId="11" xfId="0" applyNumberFormat="1" applyFont="1" applyFill="1" applyBorder="1" applyAlignment="1">
      <alignment horizontal="right" indent="3"/>
    </xf>
    <xf numFmtId="167" fontId="9" fillId="33" borderId="22" xfId="0" applyNumberFormat="1" applyFont="1" applyFill="1" applyBorder="1" applyAlignment="1">
      <alignment horizontal="right" indent="3"/>
    </xf>
    <xf numFmtId="167" fontId="9" fillId="33" borderId="16" xfId="0" applyNumberFormat="1" applyFont="1" applyFill="1" applyBorder="1" applyAlignment="1">
      <alignment horizontal="right" indent="3"/>
    </xf>
    <xf numFmtId="167" fontId="9" fillId="33" borderId="23" xfId="0" applyNumberFormat="1" applyFont="1" applyFill="1" applyBorder="1" applyAlignment="1">
      <alignment horizontal="right" indent="3"/>
    </xf>
    <xf numFmtId="167" fontId="9" fillId="33" borderId="10" xfId="0" applyNumberFormat="1" applyFont="1" applyFill="1" applyBorder="1" applyAlignment="1">
      <alignment horizontal="right" indent="3"/>
    </xf>
    <xf numFmtId="167" fontId="9" fillId="33" borderId="0" xfId="0" applyNumberFormat="1" applyFont="1" applyFill="1" applyBorder="1" applyAlignment="1">
      <alignment horizontal="right" indent="3"/>
    </xf>
    <xf numFmtId="167" fontId="9" fillId="33" borderId="11" xfId="0" applyNumberFormat="1" applyFont="1" applyFill="1" applyBorder="1" applyAlignment="1">
      <alignment horizontal="right" indent="3"/>
    </xf>
    <xf numFmtId="1" fontId="16" fillId="33" borderId="20" xfId="52" applyNumberFormat="1" applyFont="1" applyFill="1" applyBorder="1" applyAlignment="1">
      <alignment horizontal="right" indent="3"/>
    </xf>
    <xf numFmtId="1" fontId="16" fillId="33" borderId="13" xfId="52" applyNumberFormat="1" applyFont="1" applyFill="1" applyBorder="1" applyAlignment="1">
      <alignment horizontal="right" indent="3"/>
    </xf>
    <xf numFmtId="1" fontId="16" fillId="33" borderId="24" xfId="52" applyNumberFormat="1" applyFont="1" applyFill="1" applyBorder="1" applyAlignment="1">
      <alignment horizontal="right" indent="3"/>
    </xf>
    <xf numFmtId="1" fontId="16" fillId="33" borderId="22" xfId="52" applyNumberFormat="1" applyFont="1" applyFill="1" applyBorder="1" applyAlignment="1">
      <alignment horizontal="right" indent="3"/>
    </xf>
    <xf numFmtId="1" fontId="16" fillId="33" borderId="16" xfId="52" applyNumberFormat="1" applyFont="1" applyFill="1" applyBorder="1" applyAlignment="1">
      <alignment horizontal="right" indent="3"/>
    </xf>
    <xf numFmtId="1" fontId="16" fillId="33" borderId="23" xfId="52" applyNumberFormat="1" applyFont="1" applyFill="1" applyBorder="1" applyAlignment="1">
      <alignment horizontal="right" indent="3"/>
    </xf>
    <xf numFmtId="167" fontId="9" fillId="33" borderId="22" xfId="0" applyNumberFormat="1" applyFont="1" applyFill="1" applyBorder="1" applyAlignment="1">
      <alignment horizontal="right" indent="4"/>
    </xf>
    <xf numFmtId="0" fontId="10" fillId="33" borderId="20" xfId="0" applyFont="1" applyFill="1" applyBorder="1" applyAlignment="1">
      <alignment/>
    </xf>
    <xf numFmtId="0" fontId="9" fillId="33" borderId="10" xfId="0" applyFont="1" applyFill="1" applyBorder="1" applyAlignment="1">
      <alignment/>
    </xf>
    <xf numFmtId="0" fontId="9" fillId="33" borderId="22" xfId="0" applyFont="1" applyFill="1" applyBorder="1" applyAlignment="1">
      <alignment/>
    </xf>
    <xf numFmtId="0" fontId="16" fillId="33" borderId="20" xfId="0" applyFont="1" applyFill="1" applyBorder="1" applyAlignment="1">
      <alignment/>
    </xf>
    <xf numFmtId="0" fontId="16" fillId="33" borderId="22" xfId="0" applyFont="1" applyFill="1" applyBorder="1" applyAlignment="1">
      <alignment/>
    </xf>
    <xf numFmtId="164" fontId="64" fillId="33" borderId="10" xfId="0" applyNumberFormat="1" applyFont="1" applyFill="1" applyBorder="1" applyAlignment="1">
      <alignment horizontal="right" indent="2"/>
    </xf>
    <xf numFmtId="164" fontId="64" fillId="33" borderId="0" xfId="0" applyNumberFormat="1" applyFont="1" applyFill="1" applyBorder="1" applyAlignment="1">
      <alignment horizontal="right" indent="2"/>
    </xf>
    <xf numFmtId="164" fontId="64" fillId="33" borderId="11" xfId="0" applyNumberFormat="1" applyFont="1" applyFill="1" applyBorder="1" applyAlignment="1">
      <alignment horizontal="right" indent="2"/>
    </xf>
    <xf numFmtId="164" fontId="64" fillId="33" borderId="0" xfId="0" applyNumberFormat="1" applyFont="1" applyFill="1" applyAlignment="1">
      <alignment horizontal="right" indent="2"/>
    </xf>
    <xf numFmtId="3" fontId="10" fillId="33" borderId="20" xfId="0" applyNumberFormat="1" applyFont="1" applyFill="1" applyBorder="1" applyAlignment="1">
      <alignment horizontal="right" indent="4"/>
    </xf>
    <xf numFmtId="3" fontId="10" fillId="33" borderId="10" xfId="0" applyNumberFormat="1" applyFont="1" applyFill="1" applyBorder="1" applyAlignment="1">
      <alignment horizontal="right" indent="4"/>
    </xf>
    <xf numFmtId="3" fontId="9" fillId="33" borderId="10" xfId="0" applyNumberFormat="1" applyFont="1" applyFill="1" applyBorder="1" applyAlignment="1">
      <alignment horizontal="right" indent="4"/>
    </xf>
    <xf numFmtId="167" fontId="9" fillId="33" borderId="22" xfId="0" applyNumberFormat="1" applyFont="1" applyFill="1" applyBorder="1" applyAlignment="1">
      <alignment horizontal="right" indent="5"/>
    </xf>
    <xf numFmtId="167" fontId="9" fillId="33" borderId="10" xfId="0" applyNumberFormat="1" applyFont="1" applyFill="1" applyBorder="1" applyAlignment="1">
      <alignment horizontal="right" indent="4"/>
    </xf>
    <xf numFmtId="0" fontId="10" fillId="33" borderId="16" xfId="0" applyFont="1" applyFill="1" applyBorder="1" applyAlignment="1">
      <alignment horizontal="left" vertical="center"/>
    </xf>
    <xf numFmtId="0" fontId="16" fillId="33" borderId="20" xfId="0" applyFont="1" applyFill="1" applyBorder="1" applyAlignment="1">
      <alignment wrapText="1"/>
    </xf>
    <xf numFmtId="0" fontId="16" fillId="33" borderId="22" xfId="0" applyFont="1" applyFill="1" applyBorder="1" applyAlignment="1">
      <alignment wrapText="1"/>
    </xf>
    <xf numFmtId="0" fontId="10" fillId="33" borderId="20" xfId="0" applyFont="1" applyFill="1" applyBorder="1" applyAlignment="1">
      <alignment horizontal="center" vertical="top"/>
    </xf>
    <xf numFmtId="0" fontId="10" fillId="33" borderId="10" xfId="0" applyFont="1" applyFill="1" applyBorder="1" applyAlignment="1">
      <alignment horizontal="center" vertical="top"/>
    </xf>
    <xf numFmtId="0" fontId="10" fillId="33" borderId="22" xfId="0" applyFont="1" applyFill="1" applyBorder="1" applyAlignment="1">
      <alignment horizontal="center" vertical="top"/>
    </xf>
    <xf numFmtId="0" fontId="10" fillId="33" borderId="10" xfId="0" applyFont="1" applyFill="1" applyBorder="1" applyAlignment="1">
      <alignment horizontal="center"/>
    </xf>
    <xf numFmtId="0" fontId="10" fillId="33" borderId="22" xfId="0" applyFont="1" applyFill="1" applyBorder="1" applyAlignment="1">
      <alignment horizontal="center"/>
    </xf>
    <xf numFmtId="0" fontId="10" fillId="33" borderId="14" xfId="0" applyFont="1" applyFill="1" applyBorder="1" applyAlignment="1">
      <alignment horizontal="left" vertical="center"/>
    </xf>
    <xf numFmtId="0" fontId="10" fillId="33" borderId="15" xfId="0" applyFont="1" applyFill="1" applyBorder="1" applyAlignment="1">
      <alignment horizontal="left" vertical="center"/>
    </xf>
    <xf numFmtId="165" fontId="65" fillId="33" borderId="11" xfId="0" applyNumberFormat="1" applyFont="1" applyFill="1" applyBorder="1" applyAlignment="1">
      <alignment horizontal="center" vertical="center"/>
    </xf>
    <xf numFmtId="165" fontId="10" fillId="33" borderId="11" xfId="0" applyNumberFormat="1" applyFont="1" applyFill="1" applyBorder="1" applyAlignment="1">
      <alignment horizontal="center" vertical="center"/>
    </xf>
    <xf numFmtId="165" fontId="65" fillId="33" borderId="23" xfId="0" applyNumberFormat="1" applyFont="1" applyFill="1" applyBorder="1" applyAlignment="1">
      <alignment horizontal="center" vertical="center"/>
    </xf>
    <xf numFmtId="0" fontId="9" fillId="33" borderId="0" xfId="0" applyFont="1" applyFill="1" applyBorder="1" applyAlignment="1">
      <alignment horizontal="center" vertical="center"/>
    </xf>
    <xf numFmtId="165" fontId="10" fillId="33" borderId="20" xfId="0" applyNumberFormat="1" applyFont="1" applyFill="1" applyBorder="1" applyAlignment="1">
      <alignment horizontal="center" vertical="center"/>
    </xf>
    <xf numFmtId="0" fontId="64" fillId="33" borderId="20" xfId="0" applyFont="1" applyFill="1" applyBorder="1" applyAlignment="1">
      <alignment horizontal="center" vertical="center" wrapText="1"/>
    </xf>
    <xf numFmtId="0" fontId="10" fillId="33" borderId="0" xfId="0" applyFont="1" applyFill="1" applyBorder="1" applyAlignment="1">
      <alignment horizontal="left" vertical="center"/>
    </xf>
    <xf numFmtId="0" fontId="65" fillId="33" borderId="0"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3" xfId="0" applyFont="1" applyFill="1" applyBorder="1" applyAlignment="1">
      <alignment horizontal="center" vertical="center"/>
    </xf>
    <xf numFmtId="165" fontId="10" fillId="33" borderId="24" xfId="0" applyNumberFormat="1" applyFont="1" applyFill="1" applyBorder="1" applyAlignment="1">
      <alignment horizontal="center" vertical="center"/>
    </xf>
    <xf numFmtId="165" fontId="9" fillId="33" borderId="19" xfId="0" applyNumberFormat="1" applyFont="1" applyFill="1" applyBorder="1" applyAlignment="1">
      <alignment horizontal="center" vertical="center"/>
    </xf>
    <xf numFmtId="0" fontId="9" fillId="33" borderId="19" xfId="0" applyFont="1" applyFill="1" applyBorder="1" applyAlignment="1">
      <alignment horizontal="center" vertical="center" wrapText="1"/>
    </xf>
    <xf numFmtId="168" fontId="67" fillId="33" borderId="14" xfId="0" applyNumberFormat="1" applyFont="1" applyFill="1" applyBorder="1" applyAlignment="1">
      <alignment horizontal="left" vertical="center"/>
    </xf>
    <xf numFmtId="168" fontId="68" fillId="33" borderId="14" xfId="0" applyNumberFormat="1" applyFont="1" applyFill="1" applyBorder="1" applyAlignment="1">
      <alignment horizontal="left" vertical="center"/>
    </xf>
    <xf numFmtId="0" fontId="67" fillId="33" borderId="23" xfId="0" applyFont="1" applyFill="1" applyBorder="1" applyAlignment="1">
      <alignment horizontal="center" vertical="center"/>
    </xf>
    <xf numFmtId="0" fontId="69" fillId="33" borderId="13" xfId="0" applyFont="1" applyFill="1" applyBorder="1" applyAlignment="1">
      <alignment horizontal="center" vertical="center"/>
    </xf>
    <xf numFmtId="0" fontId="69" fillId="33" borderId="20" xfId="0" applyFont="1" applyFill="1" applyBorder="1" applyAlignment="1">
      <alignment horizontal="center" vertical="center"/>
    </xf>
    <xf numFmtId="0" fontId="69" fillId="33" borderId="19" xfId="0" applyFont="1" applyFill="1" applyBorder="1" applyAlignment="1">
      <alignment horizontal="center" vertical="center"/>
    </xf>
    <xf numFmtId="168" fontId="69" fillId="33" borderId="14" xfId="0" applyNumberFormat="1" applyFont="1" applyFill="1" applyBorder="1" applyAlignment="1">
      <alignment horizontal="left" vertical="center"/>
    </xf>
    <xf numFmtId="164" fontId="69" fillId="35" borderId="11" xfId="0" applyNumberFormat="1" applyFont="1" applyFill="1" applyBorder="1" applyAlignment="1">
      <alignment horizontal="right" vertical="center" indent="2"/>
    </xf>
    <xf numFmtId="164" fontId="68" fillId="33" borderId="11" xfId="0" applyNumberFormat="1" applyFont="1" applyFill="1" applyBorder="1" applyAlignment="1">
      <alignment horizontal="right" vertical="center" indent="2"/>
    </xf>
    <xf numFmtId="0" fontId="69" fillId="35" borderId="12" xfId="0" applyFont="1" applyFill="1" applyBorder="1" applyAlignment="1">
      <alignment horizontal="right" vertical="center" indent="3"/>
    </xf>
    <xf numFmtId="0" fontId="69" fillId="35" borderId="20" xfId="0" applyFont="1" applyFill="1" applyBorder="1" applyAlignment="1">
      <alignment horizontal="right" vertical="center" indent="3"/>
    </xf>
    <xf numFmtId="0" fontId="69" fillId="33" borderId="14" xfId="0" applyFont="1" applyFill="1" applyBorder="1" applyAlignment="1">
      <alignment horizontal="right" vertical="center" indent="3"/>
    </xf>
    <xf numFmtId="0" fontId="69" fillId="33" borderId="10" xfId="0" applyFont="1" applyFill="1" applyBorder="1" applyAlignment="1">
      <alignment horizontal="right" vertical="center" indent="3"/>
    </xf>
    <xf numFmtId="164" fontId="69" fillId="33" borderId="11" xfId="0" applyNumberFormat="1" applyFont="1" applyFill="1" applyBorder="1" applyAlignment="1">
      <alignment horizontal="right" vertical="center" indent="3"/>
    </xf>
    <xf numFmtId="0" fontId="68" fillId="33" borderId="14" xfId="0" applyFont="1" applyFill="1" applyBorder="1" applyAlignment="1">
      <alignment horizontal="right" vertical="center" indent="3"/>
    </xf>
    <xf numFmtId="0" fontId="68" fillId="33" borderId="10" xfId="0" applyFont="1" applyFill="1" applyBorder="1" applyAlignment="1">
      <alignment horizontal="right" vertical="center" indent="3"/>
    </xf>
    <xf numFmtId="1" fontId="67" fillId="33" borderId="14" xfId="0" applyNumberFormat="1" applyFont="1" applyFill="1" applyBorder="1" applyAlignment="1">
      <alignment horizontal="right" vertical="center" indent="3"/>
    </xf>
    <xf numFmtId="1" fontId="67" fillId="33" borderId="10" xfId="0" applyNumberFormat="1" applyFont="1" applyFill="1" applyBorder="1" applyAlignment="1">
      <alignment horizontal="right" vertical="center" indent="3"/>
    </xf>
    <xf numFmtId="1" fontId="67" fillId="33" borderId="11" xfId="0" applyNumberFormat="1" applyFont="1" applyFill="1" applyBorder="1" applyAlignment="1">
      <alignment horizontal="right" vertical="center" indent="3"/>
    </xf>
    <xf numFmtId="1" fontId="68" fillId="33" borderId="15" xfId="0" applyNumberFormat="1" applyFont="1" applyFill="1" applyBorder="1" applyAlignment="1">
      <alignment horizontal="right" vertical="center" indent="3"/>
    </xf>
    <xf numFmtId="1" fontId="68" fillId="33" borderId="22" xfId="0" applyNumberFormat="1" applyFont="1" applyFill="1" applyBorder="1" applyAlignment="1">
      <alignment horizontal="right" vertical="center" indent="3"/>
    </xf>
    <xf numFmtId="1" fontId="67" fillId="33" borderId="23" xfId="0" applyNumberFormat="1" applyFont="1" applyFill="1" applyBorder="1" applyAlignment="1">
      <alignment horizontal="right" vertical="center" indent="3"/>
    </xf>
    <xf numFmtId="168" fontId="67" fillId="33" borderId="22" xfId="0" applyNumberFormat="1" applyFont="1" applyFill="1" applyBorder="1" applyAlignment="1">
      <alignment horizontal="left" vertical="center"/>
    </xf>
    <xf numFmtId="0" fontId="10" fillId="34" borderId="0" xfId="50" applyFont="1" applyFill="1" applyAlignment="1">
      <alignment vertical="center"/>
      <protection/>
    </xf>
    <xf numFmtId="0" fontId="10" fillId="34" borderId="0" xfId="50" applyFont="1" applyFill="1" applyAlignment="1">
      <alignment horizontal="left" vertical="top"/>
      <protection/>
    </xf>
    <xf numFmtId="0" fontId="18" fillId="34" borderId="0" xfId="50" applyFont="1" applyFill="1" applyAlignment="1">
      <alignment horizontal="left" vertical="top"/>
      <protection/>
    </xf>
    <xf numFmtId="0" fontId="10" fillId="34" borderId="0" xfId="50" applyFont="1" applyFill="1" applyAlignment="1">
      <alignment horizontal="right" vertical="top"/>
      <protection/>
    </xf>
    <xf numFmtId="0" fontId="9" fillId="34" borderId="0" xfId="50" applyFont="1" applyFill="1" applyAlignment="1">
      <alignment horizontal="center" vertical="top"/>
      <protection/>
    </xf>
    <xf numFmtId="0" fontId="70" fillId="0" borderId="25" xfId="0" applyFont="1" applyBorder="1" applyAlignment="1">
      <alignment horizontal="center" vertical="center" wrapText="1"/>
    </xf>
    <xf numFmtId="164" fontId="70" fillId="0" borderId="25" xfId="0" applyNumberFormat="1" applyFont="1" applyBorder="1" applyAlignment="1">
      <alignment horizontal="center" vertical="center" wrapText="1"/>
    </xf>
    <xf numFmtId="2" fontId="10" fillId="34" borderId="25" xfId="50" applyNumberFormat="1" applyFont="1" applyFill="1" applyBorder="1" applyAlignment="1">
      <alignment horizontal="right" vertical="top" indent="3"/>
      <protection/>
    </xf>
    <xf numFmtId="2" fontId="9" fillId="34" borderId="25" xfId="50" applyNumberFormat="1" applyFont="1" applyFill="1" applyBorder="1" applyAlignment="1">
      <alignment horizontal="right" vertical="top" indent="3"/>
      <protection/>
    </xf>
    <xf numFmtId="164" fontId="65" fillId="0" borderId="25" xfId="0" applyNumberFormat="1" applyFont="1" applyBorder="1" applyAlignment="1">
      <alignment horizontal="right" vertical="top" wrapText="1" indent="1"/>
    </xf>
    <xf numFmtId="164" fontId="64" fillId="0" borderId="25" xfId="0" applyNumberFormat="1" applyFont="1" applyBorder="1" applyAlignment="1">
      <alignment horizontal="right" vertical="top" wrapText="1" indent="1"/>
    </xf>
    <xf numFmtId="0" fontId="65" fillId="0" borderId="25" xfId="0" applyFont="1" applyBorder="1" applyAlignment="1">
      <alignment horizontal="right" vertical="top" wrapText="1" indent="2"/>
    </xf>
    <xf numFmtId="0" fontId="64" fillId="0" borderId="25" xfId="0" applyFont="1" applyBorder="1" applyAlignment="1">
      <alignment horizontal="right" vertical="top" wrapText="1" indent="2"/>
    </xf>
    <xf numFmtId="11" fontId="64" fillId="0" borderId="25" xfId="0" applyNumberFormat="1" applyFont="1" applyBorder="1" applyAlignment="1">
      <alignment horizontal="right" vertical="top" wrapText="1" indent="2"/>
    </xf>
    <xf numFmtId="164" fontId="65" fillId="0" borderId="25" xfId="0" applyNumberFormat="1" applyFont="1" applyBorder="1" applyAlignment="1">
      <alignment horizontal="left" vertical="top" wrapText="1"/>
    </xf>
    <xf numFmtId="164" fontId="64" fillId="0" borderId="25" xfId="0" applyNumberFormat="1" applyFont="1" applyBorder="1" applyAlignment="1">
      <alignment horizontal="left" vertical="top" wrapText="1"/>
    </xf>
    <xf numFmtId="0" fontId="65" fillId="0" borderId="25" xfId="0" applyFont="1" applyBorder="1" applyAlignment="1">
      <alignment horizontal="left" vertical="top" wrapText="1"/>
    </xf>
    <xf numFmtId="0" fontId="64" fillId="0" borderId="25" xfId="0" applyFont="1" applyBorder="1" applyAlignment="1">
      <alignment horizontal="left" vertical="top" wrapText="1"/>
    </xf>
    <xf numFmtId="0" fontId="18" fillId="34" borderId="0" xfId="50" applyFont="1" applyFill="1" applyAlignment="1">
      <alignment horizontal="left"/>
      <protection/>
    </xf>
    <xf numFmtId="0" fontId="0" fillId="0" borderId="0" xfId="0" applyAlignment="1">
      <alignment horizontal="left"/>
    </xf>
    <xf numFmtId="0" fontId="64" fillId="33" borderId="24" xfId="0" applyFont="1" applyFill="1" applyBorder="1" applyAlignment="1">
      <alignment horizontal="center" vertical="center" wrapText="1"/>
    </xf>
    <xf numFmtId="0" fontId="64" fillId="33" borderId="16" xfId="0" applyFont="1" applyFill="1" applyBorder="1" applyAlignment="1">
      <alignment horizontal="center" vertical="center"/>
    </xf>
    <xf numFmtId="165" fontId="65" fillId="33" borderId="20" xfId="0" applyNumberFormat="1" applyFont="1" applyFill="1" applyBorder="1" applyAlignment="1">
      <alignment horizontal="right" vertical="center" indent="2"/>
    </xf>
    <xf numFmtId="165" fontId="65" fillId="33" borderId="24" xfId="0" applyNumberFormat="1" applyFont="1" applyFill="1" applyBorder="1" applyAlignment="1">
      <alignment horizontal="right" vertical="center" indent="2"/>
    </xf>
    <xf numFmtId="165" fontId="65" fillId="33" borderId="10" xfId="0" applyNumberFormat="1" applyFont="1" applyFill="1" applyBorder="1" applyAlignment="1">
      <alignment horizontal="right" vertical="center" indent="2"/>
    </xf>
    <xf numFmtId="165" fontId="65" fillId="33" borderId="11" xfId="0" applyNumberFormat="1" applyFont="1" applyFill="1" applyBorder="1" applyAlignment="1">
      <alignment horizontal="right" vertical="center" indent="2"/>
    </xf>
    <xf numFmtId="165" fontId="64" fillId="33" borderId="22" xfId="0" applyNumberFormat="1" applyFont="1" applyFill="1" applyBorder="1" applyAlignment="1">
      <alignment horizontal="right" vertical="center" indent="2"/>
    </xf>
    <xf numFmtId="165" fontId="64" fillId="33" borderId="23" xfId="0" applyNumberFormat="1" applyFont="1" applyFill="1" applyBorder="1" applyAlignment="1">
      <alignment horizontal="right" vertical="center" indent="2"/>
    </xf>
    <xf numFmtId="0" fontId="71" fillId="0" borderId="19" xfId="0" applyFont="1" applyBorder="1" applyAlignment="1">
      <alignment horizontal="center" vertical="center" wrapText="1"/>
    </xf>
    <xf numFmtId="0" fontId="66" fillId="0" borderId="19" xfId="0" applyFont="1" applyBorder="1" applyAlignment="1">
      <alignment vertical="center"/>
    </xf>
    <xf numFmtId="164" fontId="66" fillId="0" borderId="20" xfId="0" applyNumberFormat="1" applyFont="1" applyBorder="1" applyAlignment="1">
      <alignment vertical="center"/>
    </xf>
    <xf numFmtId="164" fontId="71" fillId="0" borderId="22" xfId="0" applyNumberFormat="1" applyFont="1" applyBorder="1" applyAlignment="1">
      <alignment vertical="center"/>
    </xf>
    <xf numFmtId="164" fontId="66" fillId="0" borderId="10" xfId="0" applyNumberFormat="1" applyFont="1" applyBorder="1" applyAlignment="1">
      <alignment vertical="center"/>
    </xf>
    <xf numFmtId="3" fontId="10" fillId="33" borderId="14" xfId="0" applyNumberFormat="1" applyFont="1" applyFill="1" applyBorder="1" applyAlignment="1">
      <alignment horizontal="right" vertical="top" indent="3"/>
    </xf>
    <xf numFmtId="3" fontId="10" fillId="33" borderId="10" xfId="0" applyNumberFormat="1" applyFont="1" applyFill="1" applyBorder="1" applyAlignment="1">
      <alignment horizontal="right" vertical="top" indent="3"/>
    </xf>
    <xf numFmtId="166" fontId="10" fillId="33" borderId="10" xfId="0" applyNumberFormat="1" applyFont="1" applyFill="1" applyBorder="1" applyAlignment="1">
      <alignment horizontal="right" vertical="top" indent="5"/>
    </xf>
    <xf numFmtId="164" fontId="9" fillId="33" borderId="19" xfId="0" applyNumberFormat="1" applyFont="1" applyFill="1" applyBorder="1" applyAlignment="1">
      <alignment horizontal="right" vertical="center" indent="1"/>
    </xf>
    <xf numFmtId="164" fontId="64" fillId="33" borderId="21" xfId="0" applyNumberFormat="1" applyFont="1" applyFill="1" applyBorder="1" applyAlignment="1">
      <alignment horizontal="right" vertical="center" wrapText="1" indent="3"/>
    </xf>
    <xf numFmtId="164" fontId="9" fillId="33" borderId="19" xfId="0" applyNumberFormat="1" applyFont="1" applyFill="1" applyBorder="1" applyAlignment="1">
      <alignment horizontal="right" vertical="center" wrapText="1" indent="4"/>
    </xf>
    <xf numFmtId="164" fontId="9" fillId="33" borderId="19" xfId="0" applyNumberFormat="1" applyFont="1" applyFill="1" applyBorder="1" applyAlignment="1">
      <alignment horizontal="right" vertical="center" wrapText="1" indent="5"/>
    </xf>
    <xf numFmtId="164" fontId="9" fillId="33" borderId="19" xfId="0" applyNumberFormat="1" applyFont="1" applyFill="1" applyBorder="1" applyAlignment="1">
      <alignment horizontal="right" vertical="center" indent="4"/>
    </xf>
    <xf numFmtId="164" fontId="9" fillId="33" borderId="19" xfId="0" applyNumberFormat="1" applyFont="1" applyFill="1" applyBorder="1" applyAlignment="1">
      <alignment horizontal="right" vertical="center" indent="3"/>
    </xf>
    <xf numFmtId="164" fontId="9" fillId="33" borderId="18" xfId="0" applyNumberFormat="1" applyFont="1" applyFill="1" applyBorder="1" applyAlignment="1">
      <alignment horizontal="right" vertical="center" wrapText="1" indent="7"/>
    </xf>
    <xf numFmtId="164" fontId="9" fillId="33" borderId="22" xfId="0" applyNumberFormat="1" applyFont="1" applyFill="1" applyBorder="1" applyAlignment="1">
      <alignment horizontal="right" vertical="center" wrapText="1" indent="2"/>
    </xf>
    <xf numFmtId="164" fontId="64" fillId="33" borderId="16" xfId="0" applyNumberFormat="1" applyFont="1" applyFill="1" applyBorder="1" applyAlignment="1">
      <alignment horizontal="right" vertical="center" wrapText="1" indent="3"/>
    </xf>
    <xf numFmtId="164" fontId="9" fillId="33" borderId="22" xfId="0" applyNumberFormat="1" applyFont="1" applyFill="1" applyBorder="1" applyAlignment="1">
      <alignment horizontal="right" vertical="center" wrapText="1" indent="4"/>
    </xf>
    <xf numFmtId="164" fontId="9" fillId="33" borderId="22" xfId="0" applyNumberFormat="1" applyFont="1" applyFill="1" applyBorder="1" applyAlignment="1">
      <alignment horizontal="right" vertical="center" wrapText="1" indent="5"/>
    </xf>
    <xf numFmtId="164" fontId="9" fillId="33" borderId="23" xfId="0" applyNumberFormat="1" applyFont="1" applyFill="1" applyBorder="1" applyAlignment="1">
      <alignment horizontal="right" vertical="center" wrapText="1" indent="7"/>
    </xf>
    <xf numFmtId="0" fontId="9" fillId="33" borderId="12" xfId="0" applyFont="1" applyFill="1" applyBorder="1" applyAlignment="1">
      <alignment/>
    </xf>
    <xf numFmtId="0" fontId="9" fillId="33" borderId="14" xfId="0" applyFont="1" applyFill="1" applyBorder="1" applyAlignment="1">
      <alignment/>
    </xf>
    <xf numFmtId="0" fontId="19" fillId="33" borderId="14" xfId="0" applyFont="1" applyFill="1" applyBorder="1" applyAlignment="1">
      <alignment horizontal="left" indent="2"/>
    </xf>
    <xf numFmtId="0" fontId="10" fillId="33" borderId="14" xfId="0" applyFont="1" applyFill="1" applyBorder="1" applyAlignment="1">
      <alignment horizontal="justify"/>
    </xf>
    <xf numFmtId="0" fontId="13" fillId="33" borderId="14" xfId="0" applyFont="1" applyFill="1" applyBorder="1" applyAlignment="1">
      <alignment horizontal="justify"/>
    </xf>
    <xf numFmtId="0" fontId="9" fillId="33" borderId="14" xfId="0" applyFont="1" applyFill="1" applyBorder="1" applyAlignment="1">
      <alignment horizontal="justify"/>
    </xf>
    <xf numFmtId="0" fontId="9" fillId="33" borderId="15" xfId="0" applyFont="1" applyFill="1" applyBorder="1" applyAlignment="1">
      <alignment horizontal="justify"/>
    </xf>
    <xf numFmtId="165" fontId="65" fillId="33" borderId="10" xfId="51" applyNumberFormat="1" applyFont="1" applyFill="1" applyBorder="1" applyAlignment="1">
      <alignment horizontal="right" indent="2"/>
      <protection/>
    </xf>
    <xf numFmtId="165" fontId="64" fillId="33" borderId="20" xfId="0" applyNumberFormat="1" applyFont="1" applyFill="1" applyBorder="1" applyAlignment="1">
      <alignment horizontal="right" indent="2"/>
    </xf>
    <xf numFmtId="165" fontId="64" fillId="33" borderId="10" xfId="0" applyNumberFormat="1" applyFont="1" applyFill="1" applyBorder="1" applyAlignment="1">
      <alignment horizontal="right" indent="2"/>
    </xf>
    <xf numFmtId="165" fontId="72" fillId="33" borderId="10" xfId="0" applyNumberFormat="1" applyFont="1" applyFill="1" applyBorder="1" applyAlignment="1">
      <alignment horizontal="right" indent="2"/>
    </xf>
    <xf numFmtId="165" fontId="72" fillId="33" borderId="22" xfId="0" applyNumberFormat="1" applyFont="1" applyFill="1" applyBorder="1" applyAlignment="1">
      <alignment horizontal="right" indent="2"/>
    </xf>
    <xf numFmtId="3" fontId="9" fillId="33" borderId="11" xfId="0" applyNumberFormat="1" applyFont="1" applyFill="1" applyBorder="1" applyAlignment="1">
      <alignment horizontal="right" vertical="center" indent="3"/>
    </xf>
    <xf numFmtId="3" fontId="9" fillId="33" borderId="10" xfId="0" applyNumberFormat="1" applyFont="1" applyFill="1" applyBorder="1" applyAlignment="1">
      <alignment horizontal="right" vertical="center" indent="3"/>
    </xf>
    <xf numFmtId="164" fontId="64" fillId="33" borderId="11" xfId="0" applyNumberFormat="1" applyFont="1" applyFill="1" applyBorder="1" applyAlignment="1">
      <alignment horizontal="right" vertical="center" indent="2"/>
    </xf>
    <xf numFmtId="164" fontId="64" fillId="33" borderId="10" xfId="0" applyNumberFormat="1" applyFont="1" applyFill="1" applyBorder="1" applyAlignment="1">
      <alignment horizontal="right" vertical="center" indent="2"/>
    </xf>
    <xf numFmtId="164" fontId="72" fillId="33" borderId="11" xfId="0" applyNumberFormat="1" applyFont="1" applyFill="1" applyBorder="1" applyAlignment="1">
      <alignment horizontal="right" vertical="center" indent="2"/>
    </xf>
    <xf numFmtId="164" fontId="72" fillId="33" borderId="10" xfId="0" applyNumberFormat="1" applyFont="1" applyFill="1" applyBorder="1" applyAlignment="1">
      <alignment horizontal="right" vertical="center" indent="2"/>
    </xf>
    <xf numFmtId="164" fontId="65" fillId="33" borderId="11" xfId="0" applyNumberFormat="1" applyFont="1" applyFill="1" applyBorder="1" applyAlignment="1">
      <alignment horizontal="right" vertical="center" indent="2"/>
    </xf>
    <xf numFmtId="164" fontId="65" fillId="33" borderId="10" xfId="0" applyNumberFormat="1" applyFont="1" applyFill="1" applyBorder="1" applyAlignment="1">
      <alignment horizontal="right" vertical="center" indent="2"/>
    </xf>
    <xf numFmtId="3" fontId="9" fillId="33" borderId="10" xfId="51" applyNumberFormat="1" applyFont="1" applyFill="1" applyBorder="1" applyAlignment="1">
      <alignment horizontal="right" vertical="center" indent="3"/>
      <protection/>
    </xf>
    <xf numFmtId="3" fontId="19" fillId="33" borderId="10" xfId="51" applyNumberFormat="1" applyFont="1" applyFill="1" applyBorder="1" applyAlignment="1">
      <alignment horizontal="right" vertical="center" indent="3"/>
      <protection/>
    </xf>
    <xf numFmtId="0" fontId="19" fillId="33" borderId="10" xfId="51" applyFont="1" applyFill="1" applyBorder="1" applyAlignment="1">
      <alignment horizontal="right" vertical="center" indent="3"/>
      <protection/>
    </xf>
    <xf numFmtId="164" fontId="72" fillId="33" borderId="22" xfId="0" applyNumberFormat="1" applyFont="1" applyFill="1" applyBorder="1" applyAlignment="1">
      <alignment horizontal="right" vertical="center" indent="2"/>
    </xf>
    <xf numFmtId="164" fontId="72" fillId="33" borderId="23" xfId="0" applyNumberFormat="1" applyFont="1" applyFill="1" applyBorder="1" applyAlignment="1">
      <alignment horizontal="right" vertical="center" indent="2"/>
    </xf>
    <xf numFmtId="3" fontId="9" fillId="33" borderId="14" xfId="0" applyNumberFormat="1" applyFont="1" applyFill="1" applyBorder="1" applyAlignment="1">
      <alignment horizontal="right" vertical="center" indent="3"/>
    </xf>
    <xf numFmtId="164" fontId="64" fillId="33" borderId="14" xfId="0" applyNumberFormat="1" applyFont="1" applyFill="1" applyBorder="1" applyAlignment="1">
      <alignment horizontal="right" vertical="center" indent="2"/>
    </xf>
    <xf numFmtId="164" fontId="72" fillId="33" borderId="14" xfId="0" applyNumberFormat="1" applyFont="1" applyFill="1" applyBorder="1" applyAlignment="1">
      <alignment horizontal="right" vertical="center" indent="2"/>
    </xf>
    <xf numFmtId="164" fontId="65" fillId="33" borderId="14" xfId="0" applyNumberFormat="1" applyFont="1" applyFill="1" applyBorder="1" applyAlignment="1">
      <alignment horizontal="right" vertical="center" indent="2"/>
    </xf>
    <xf numFmtId="164" fontId="72" fillId="33" borderId="15" xfId="0" applyNumberFormat="1" applyFont="1" applyFill="1" applyBorder="1" applyAlignment="1">
      <alignment horizontal="right" vertical="center" indent="2"/>
    </xf>
    <xf numFmtId="166" fontId="10" fillId="33" borderId="11" xfId="0" applyNumberFormat="1" applyFont="1" applyFill="1" applyBorder="1" applyAlignment="1">
      <alignment horizontal="right" vertical="center" indent="3"/>
    </xf>
    <xf numFmtId="166" fontId="9" fillId="33" borderId="20" xfId="0" applyNumberFormat="1" applyFont="1" applyFill="1" applyBorder="1" applyAlignment="1">
      <alignment horizontal="right" indent="3"/>
    </xf>
    <xf numFmtId="165" fontId="9" fillId="33" borderId="10" xfId="0" applyNumberFormat="1" applyFont="1" applyFill="1" applyBorder="1" applyAlignment="1">
      <alignment horizontal="right" indent="2"/>
    </xf>
    <xf numFmtId="165" fontId="19" fillId="33" borderId="10" xfId="0" applyNumberFormat="1" applyFont="1" applyFill="1" applyBorder="1" applyAlignment="1">
      <alignment horizontal="right" indent="2"/>
    </xf>
    <xf numFmtId="165" fontId="65" fillId="33" borderId="10" xfId="0" applyNumberFormat="1" applyFont="1" applyFill="1" applyBorder="1" applyAlignment="1">
      <alignment horizontal="right" indent="3"/>
    </xf>
    <xf numFmtId="165" fontId="64" fillId="33" borderId="22" xfId="0" applyNumberFormat="1" applyFont="1" applyFill="1" applyBorder="1" applyAlignment="1">
      <alignment horizontal="right" indent="2"/>
    </xf>
    <xf numFmtId="0" fontId="2" fillId="33" borderId="0" xfId="0" applyFont="1" applyFill="1" applyBorder="1" applyAlignment="1">
      <alignment horizontal="left" vertical="top" wrapText="1"/>
    </xf>
    <xf numFmtId="0" fontId="5" fillId="33" borderId="0" xfId="0" applyFont="1" applyFill="1" applyBorder="1" applyAlignment="1">
      <alignment horizontal="left" vertical="top"/>
    </xf>
    <xf numFmtId="0" fontId="10" fillId="33" borderId="16" xfId="0" applyFont="1" applyFill="1" applyBorder="1" applyAlignment="1">
      <alignment vertical="center"/>
    </xf>
    <xf numFmtId="0" fontId="10" fillId="33" borderId="23" xfId="0" applyFont="1" applyFill="1" applyBorder="1" applyAlignment="1">
      <alignment vertical="center"/>
    </xf>
    <xf numFmtId="0" fontId="10" fillId="33" borderId="13" xfId="0" applyFont="1" applyFill="1" applyBorder="1" applyAlignment="1">
      <alignment wrapText="1"/>
    </xf>
    <xf numFmtId="0" fontId="10" fillId="33" borderId="13" xfId="0" applyFont="1" applyFill="1" applyBorder="1" applyAlignment="1">
      <alignment/>
    </xf>
    <xf numFmtId="8" fontId="9" fillId="33" borderId="12" xfId="0" applyNumberFormat="1" applyFont="1" applyFill="1" applyBorder="1" applyAlignment="1">
      <alignment horizontal="left" vertical="center"/>
    </xf>
    <xf numFmtId="8" fontId="9" fillId="33" borderId="24" xfId="0" applyNumberFormat="1" applyFont="1" applyFill="1" applyBorder="1" applyAlignment="1">
      <alignment horizontal="left" vertical="center"/>
    </xf>
    <xf numFmtId="0" fontId="9" fillId="33" borderId="17" xfId="0" applyFont="1" applyFill="1" applyBorder="1" applyAlignment="1">
      <alignment vertical="center"/>
    </xf>
    <xf numFmtId="0" fontId="9" fillId="33" borderId="18" xfId="0" applyFont="1" applyFill="1" applyBorder="1" applyAlignment="1">
      <alignment vertical="center"/>
    </xf>
    <xf numFmtId="0" fontId="9" fillId="33" borderId="14" xfId="0" applyFont="1" applyFill="1" applyBorder="1" applyAlignment="1">
      <alignment vertical="center"/>
    </xf>
    <xf numFmtId="0" fontId="9" fillId="33" borderId="11" xfId="0" applyFont="1" applyFill="1" applyBorder="1" applyAlignment="1">
      <alignment vertical="center"/>
    </xf>
    <xf numFmtId="0" fontId="9" fillId="33" borderId="15" xfId="0" applyFont="1" applyFill="1" applyBorder="1" applyAlignment="1">
      <alignment vertical="center"/>
    </xf>
    <xf numFmtId="0" fontId="9" fillId="33" borderId="23" xfId="0" applyFont="1" applyFill="1" applyBorder="1" applyAlignment="1">
      <alignment vertical="center"/>
    </xf>
    <xf numFmtId="0" fontId="10" fillId="33" borderId="13" xfId="0" applyFont="1" applyFill="1" applyBorder="1" applyAlignment="1">
      <alignment horizontal="left" wrapText="1"/>
    </xf>
    <xf numFmtId="0" fontId="10" fillId="33" borderId="13" xfId="0" applyFont="1" applyFill="1" applyBorder="1" applyAlignment="1">
      <alignment horizontal="left"/>
    </xf>
    <xf numFmtId="0" fontId="65" fillId="33" borderId="19" xfId="0" applyFont="1" applyFill="1" applyBorder="1" applyAlignment="1">
      <alignment horizontal="center" vertical="center" wrapText="1"/>
    </xf>
    <xf numFmtId="0" fontId="11" fillId="33" borderId="0" xfId="0" applyFont="1" applyFill="1" applyBorder="1" applyAlignment="1">
      <alignment horizontal="left" wrapText="1"/>
    </xf>
    <xf numFmtId="0" fontId="73" fillId="33" borderId="0" xfId="0" applyFont="1" applyFill="1" applyAlignment="1">
      <alignment vertical="top" wrapText="1"/>
    </xf>
    <xf numFmtId="0" fontId="73" fillId="33" borderId="0" xfId="0" applyFont="1" applyFill="1" applyAlignment="1">
      <alignment vertical="top"/>
    </xf>
    <xf numFmtId="0" fontId="65" fillId="33" borderId="20"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0" fillId="0" borderId="22" xfId="0" applyBorder="1" applyAlignment="1">
      <alignment vertical="center"/>
    </xf>
    <xf numFmtId="0" fontId="74" fillId="33" borderId="0" xfId="0" applyFont="1" applyFill="1" applyBorder="1" applyAlignment="1">
      <alignment horizontal="left" wrapText="1"/>
    </xf>
    <xf numFmtId="0" fontId="65" fillId="0" borderId="0" xfId="0" applyFont="1" applyBorder="1" applyAlignment="1">
      <alignment horizontal="left" wrapText="1"/>
    </xf>
    <xf numFmtId="0" fontId="2" fillId="33" borderId="0" xfId="0" applyFont="1" applyFill="1" applyAlignment="1">
      <alignment horizontal="left" wrapText="1"/>
    </xf>
    <xf numFmtId="0" fontId="2" fillId="33" borderId="0" xfId="0" applyFont="1" applyFill="1" applyAlignment="1">
      <alignment horizontal="left"/>
    </xf>
    <xf numFmtId="0" fontId="9" fillId="33" borderId="17"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9" fillId="33" borderId="17"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8" xfId="0" applyFont="1" applyFill="1" applyBorder="1" applyAlignment="1">
      <alignment horizontal="center" vertical="center"/>
    </xf>
    <xf numFmtId="0" fontId="64" fillId="33" borderId="17" xfId="0" applyFont="1" applyFill="1" applyBorder="1" applyAlignment="1">
      <alignment horizontal="center" vertical="center"/>
    </xf>
    <xf numFmtId="0" fontId="64" fillId="33" borderId="18" xfId="0" applyFont="1" applyFill="1" applyBorder="1" applyAlignment="1">
      <alignment horizontal="center" vertical="center"/>
    </xf>
    <xf numFmtId="0" fontId="9" fillId="33" borderId="0" xfId="0" applyFont="1" applyFill="1" applyAlignment="1">
      <alignment wrapText="1"/>
    </xf>
    <xf numFmtId="0" fontId="9" fillId="33" borderId="0" xfId="0" applyFont="1" applyFill="1" applyAlignment="1">
      <alignment/>
    </xf>
    <xf numFmtId="0" fontId="9" fillId="33" borderId="26"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9" fillId="33" borderId="28" xfId="0" applyFont="1" applyFill="1" applyBorder="1" applyAlignment="1">
      <alignment horizontal="center" vertical="center"/>
    </xf>
    <xf numFmtId="0" fontId="64" fillId="33" borderId="29" xfId="0" applyFont="1" applyFill="1" applyBorder="1" applyAlignment="1">
      <alignment horizontal="center" vertical="center"/>
    </xf>
    <xf numFmtId="0" fontId="64" fillId="33" borderId="27" xfId="0" applyFont="1" applyFill="1" applyBorder="1" applyAlignment="1">
      <alignment horizontal="center" vertical="center"/>
    </xf>
    <xf numFmtId="0" fontId="2" fillId="33" borderId="0" xfId="0" applyFont="1" applyFill="1" applyBorder="1" applyAlignment="1">
      <alignment horizontal="left" vertical="top"/>
    </xf>
    <xf numFmtId="0" fontId="10" fillId="33" borderId="0" xfId="0" applyFont="1" applyFill="1" applyBorder="1" applyAlignment="1">
      <alignment horizontal="left" wrapText="1"/>
    </xf>
    <xf numFmtId="0" fontId="10" fillId="33" borderId="0" xfId="0" applyFont="1" applyFill="1" applyBorder="1" applyAlignment="1">
      <alignment horizontal="left"/>
    </xf>
    <xf numFmtId="0" fontId="65" fillId="33" borderId="0"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23" xfId="0" applyFont="1" applyFill="1" applyBorder="1" applyAlignment="1">
      <alignment horizontal="center" vertical="center"/>
    </xf>
    <xf numFmtId="0" fontId="64" fillId="33" borderId="20"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9" fillId="33" borderId="12" xfId="0" applyFont="1" applyFill="1" applyBorder="1" applyAlignment="1">
      <alignment horizontal="left" vertical="center"/>
    </xf>
    <xf numFmtId="0" fontId="9" fillId="33" borderId="24" xfId="0" applyFont="1" applyFill="1" applyBorder="1" applyAlignment="1">
      <alignment horizontal="left" vertical="center"/>
    </xf>
    <xf numFmtId="0" fontId="9" fillId="33" borderId="19" xfId="0" applyFont="1" applyFill="1" applyBorder="1" applyAlignment="1">
      <alignment horizontal="center" vertical="center" wrapText="1"/>
    </xf>
    <xf numFmtId="0" fontId="2" fillId="33" borderId="0" xfId="0" applyFont="1" applyFill="1" applyAlignment="1">
      <alignment horizontal="left" vertical="top" wrapText="1"/>
    </xf>
    <xf numFmtId="0" fontId="2" fillId="33" borderId="0" xfId="0" applyFont="1" applyFill="1" applyAlignment="1">
      <alignment horizontal="left" vertical="top"/>
    </xf>
    <xf numFmtId="0" fontId="4" fillId="33" borderId="0" xfId="0" applyFont="1" applyFill="1" applyAlignment="1">
      <alignment wrapText="1" shrinkToFit="1"/>
    </xf>
    <xf numFmtId="0" fontId="38" fillId="0" borderId="0" xfId="0" applyFont="1" applyAlignment="1">
      <alignment wrapText="1" shrinkToFit="1"/>
    </xf>
    <xf numFmtId="165" fontId="9" fillId="33" borderId="26" xfId="0" applyNumberFormat="1" applyFont="1" applyFill="1" applyBorder="1" applyAlignment="1">
      <alignment horizontal="center" vertical="center" wrapText="1"/>
    </xf>
    <xf numFmtId="165" fontId="64" fillId="33" borderId="30" xfId="0" applyNumberFormat="1" applyFont="1" applyFill="1" applyBorder="1" applyAlignment="1">
      <alignment horizontal="center" vertical="center" wrapText="1"/>
    </xf>
    <xf numFmtId="0" fontId="9" fillId="33" borderId="19" xfId="0" applyFont="1" applyFill="1" applyBorder="1" applyAlignment="1">
      <alignment horizontal="center" vertical="center"/>
    </xf>
    <xf numFmtId="0" fontId="71" fillId="33" borderId="19" xfId="0" applyFont="1" applyFill="1" applyBorder="1" applyAlignment="1">
      <alignment horizontal="center" vertical="center"/>
    </xf>
    <xf numFmtId="0" fontId="71" fillId="0" borderId="19" xfId="0" applyFont="1" applyBorder="1" applyAlignment="1">
      <alignment horizontal="center" vertical="center"/>
    </xf>
    <xf numFmtId="0" fontId="9" fillId="33" borderId="21" xfId="0" applyFont="1" applyFill="1" applyBorder="1" applyAlignment="1">
      <alignment horizontal="center" vertical="center" wrapText="1"/>
    </xf>
    <xf numFmtId="0" fontId="71" fillId="0" borderId="18" xfId="0" applyFont="1" applyBorder="1" applyAlignment="1">
      <alignment horizontal="center" vertical="center" wrapText="1"/>
    </xf>
    <xf numFmtId="0" fontId="60" fillId="0" borderId="19" xfId="0" applyFont="1" applyBorder="1" applyAlignment="1">
      <alignment/>
    </xf>
    <xf numFmtId="168" fontId="75" fillId="33" borderId="0" xfId="0" applyNumberFormat="1" applyFont="1" applyFill="1" applyBorder="1" applyAlignment="1">
      <alignment horizontal="left" wrapText="1"/>
    </xf>
    <xf numFmtId="168" fontId="67" fillId="33" borderId="0" xfId="0" applyNumberFormat="1" applyFont="1" applyFill="1" applyBorder="1" applyAlignment="1">
      <alignment horizontal="left"/>
    </xf>
    <xf numFmtId="168" fontId="67" fillId="33" borderId="0" xfId="0" applyNumberFormat="1" applyFont="1" applyFill="1" applyBorder="1" applyAlignment="1" quotePrefix="1">
      <alignment horizontal="left" wrapText="1"/>
    </xf>
    <xf numFmtId="168" fontId="67" fillId="33" borderId="0" xfId="0" applyNumberFormat="1" applyFont="1" applyFill="1" applyBorder="1" applyAlignment="1" quotePrefix="1">
      <alignment horizontal="left"/>
    </xf>
    <xf numFmtId="168" fontId="67" fillId="33" borderId="0" xfId="0" applyNumberFormat="1" applyFont="1" applyFill="1" applyBorder="1" applyAlignment="1">
      <alignment horizontal="right" vertical="top"/>
    </xf>
    <xf numFmtId="0" fontId="5" fillId="0" borderId="0" xfId="50" applyFont="1" applyAlignment="1">
      <alignment vertical="center"/>
      <protection/>
    </xf>
    <xf numFmtId="0" fontId="70" fillId="0" borderId="25" xfId="0" applyFont="1" applyBorder="1" applyAlignment="1">
      <alignment horizontal="center" vertical="center" wrapText="1"/>
    </xf>
    <xf numFmtId="0" fontId="18" fillId="34" borderId="25" xfId="50" applyFont="1" applyFill="1" applyBorder="1" applyAlignment="1">
      <alignment horizontal="center" vertical="center"/>
      <protection/>
    </xf>
    <xf numFmtId="0" fontId="18" fillId="0" borderId="25" xfId="50" applyFont="1" applyBorder="1" applyAlignment="1">
      <alignment horizontal="center" vertical="center"/>
      <protection/>
    </xf>
    <xf numFmtId="164" fontId="70" fillId="0" borderId="25" xfId="0" applyNumberFormat="1" applyFont="1" applyBorder="1" applyAlignment="1">
      <alignment horizontal="center" vertical="center" wrapText="1"/>
    </xf>
    <xf numFmtId="0" fontId="10" fillId="34" borderId="31" xfId="50" applyFont="1" applyFill="1" applyBorder="1" applyAlignment="1">
      <alignment horizontal="left" vertical="top" wrapText="1"/>
      <protection/>
    </xf>
    <xf numFmtId="0" fontId="10" fillId="34" borderId="31" xfId="50" applyFont="1" applyFill="1" applyBorder="1" applyAlignment="1">
      <alignment horizontal="left" vertical="top"/>
      <protection/>
    </xf>
    <xf numFmtId="0" fontId="10" fillId="34" borderId="0" xfId="50" applyFont="1" applyFill="1" applyAlignment="1">
      <alignment horizontal="left" vertical="top" wrapText="1"/>
      <protection/>
    </xf>
    <xf numFmtId="0" fontId="10" fillId="34" borderId="0" xfId="50" applyFont="1" applyFill="1" applyAlignment="1">
      <alignment horizontal="left" vertical="top"/>
      <protection/>
    </xf>
    <xf numFmtId="0" fontId="5" fillId="34" borderId="0" xfId="50" applyFont="1" applyFill="1" applyAlignment="1">
      <alignment vertical="center" wrapText="1"/>
      <protection/>
    </xf>
    <xf numFmtId="0" fontId="5" fillId="0" borderId="0" xfId="50" applyFont="1" applyAlignment="1">
      <alignment vertical="center" wrapText="1"/>
      <protection/>
    </xf>
    <xf numFmtId="0" fontId="18" fillId="34" borderId="0" xfId="50" applyFont="1" applyFill="1" applyAlignment="1">
      <alignment horizontal="left" wrapText="1"/>
      <protection/>
    </xf>
    <xf numFmtId="0" fontId="18" fillId="34" borderId="0" xfId="50" applyFont="1" applyFill="1" applyAlignment="1">
      <alignment horizontal="left"/>
      <protection/>
    </xf>
    <xf numFmtId="0" fontId="10" fillId="34" borderId="32" xfId="50" applyFont="1" applyFill="1" applyBorder="1" applyAlignment="1">
      <alignment horizontal="right" wrapText="1"/>
      <protection/>
    </xf>
    <xf numFmtId="0" fontId="18" fillId="34" borderId="32" xfId="50" applyFont="1" applyFill="1" applyBorder="1" applyAlignment="1">
      <alignment horizontal="right" wrapText="1"/>
      <protection/>
    </xf>
    <xf numFmtId="0" fontId="9" fillId="33" borderId="13"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13"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0" xfId="0" applyFont="1" applyFill="1" applyBorder="1" applyAlignment="1">
      <alignment horizontal="center" vertical="center" wrapText="1" shrinkToFit="1"/>
    </xf>
    <xf numFmtId="0" fontId="64" fillId="33" borderId="22" xfId="0" applyFont="1" applyFill="1" applyBorder="1" applyAlignment="1">
      <alignment horizontal="center" vertical="center" wrapText="1" shrinkToFit="1"/>
    </xf>
    <xf numFmtId="0" fontId="70" fillId="0" borderId="0" xfId="0" applyFont="1" applyAlignment="1">
      <alignment horizontal="left" wrapText="1"/>
    </xf>
    <xf numFmtId="0" fontId="70" fillId="0" borderId="0" xfId="0" applyFont="1" applyAlignment="1">
      <alignment horizontal="left"/>
    </xf>
    <xf numFmtId="0" fontId="17" fillId="0" borderId="0" xfId="0" applyFont="1" applyBorder="1" applyAlignment="1">
      <alignment horizontal="right" vertical="center"/>
    </xf>
    <xf numFmtId="0" fontId="65" fillId="0" borderId="13" xfId="0" applyFont="1" applyBorder="1" applyAlignment="1">
      <alignment horizontal="left" vertical="top" wrapText="1"/>
    </xf>
    <xf numFmtId="0" fontId="65" fillId="0" borderId="13" xfId="0" applyFont="1" applyBorder="1" applyAlignment="1">
      <alignment horizontal="left" vertical="top"/>
    </xf>
    <xf numFmtId="2" fontId="9" fillId="33" borderId="20" xfId="0" applyNumberFormat="1" applyFont="1" applyFill="1" applyBorder="1" applyAlignment="1">
      <alignment horizontal="center" vertical="center" wrapText="1"/>
    </xf>
    <xf numFmtId="2" fontId="9" fillId="33" borderId="22" xfId="0" applyNumberFormat="1" applyFont="1" applyFill="1" applyBorder="1" applyAlignment="1">
      <alignment horizontal="center" vertical="center" wrapText="1"/>
    </xf>
    <xf numFmtId="0" fontId="13" fillId="0" borderId="13" xfId="0" applyFont="1" applyBorder="1" applyAlignment="1">
      <alignment horizontal="left" wrapText="1"/>
    </xf>
    <xf numFmtId="0" fontId="65" fillId="0" borderId="13" xfId="0" applyFont="1" applyBorder="1" applyAlignment="1">
      <alignment horizontal="left"/>
    </xf>
    <xf numFmtId="0" fontId="0" fillId="0" borderId="16" xfId="0" applyBorder="1" applyAlignment="1">
      <alignment horizontal="right"/>
    </xf>
    <xf numFmtId="0" fontId="73" fillId="0" borderId="0" xfId="0" applyFont="1" applyAlignment="1">
      <alignment horizontal="left" wrapText="1"/>
    </xf>
    <xf numFmtId="0" fontId="73" fillId="0" borderId="0" xfId="0" applyFont="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tabSelected="1" zoomScalePageLayoutView="0" workbookViewId="0" topLeftCell="A1">
      <selection activeCell="G29" sqref="G29"/>
    </sheetView>
  </sheetViews>
  <sheetFormatPr defaultColWidth="11.421875" defaultRowHeight="15"/>
  <cols>
    <col min="1" max="1" width="3.7109375" style="15" customWidth="1"/>
    <col min="2" max="2" width="11.421875" style="15" customWidth="1"/>
    <col min="3" max="3" width="20.57421875" style="15" customWidth="1"/>
    <col min="4" max="4" width="8.8515625" style="15" customWidth="1"/>
    <col min="5" max="5" width="10.57421875" style="15" customWidth="1"/>
    <col min="6" max="6" width="14.421875" style="15" customWidth="1"/>
    <col min="7" max="7" width="16.7109375" style="15" customWidth="1"/>
    <col min="8" max="8" width="16.28125" style="15" customWidth="1"/>
    <col min="9" max="9" width="12.8515625" style="15" customWidth="1"/>
    <col min="10" max="10" width="20.140625" style="15" customWidth="1"/>
    <col min="11" max="243" width="11.421875" style="15" customWidth="1"/>
    <col min="244" max="244" width="17.7109375" style="15" customWidth="1"/>
    <col min="245" max="245" width="7.8515625" style="15" customWidth="1"/>
    <col min="246" max="246" width="10.140625" style="15" customWidth="1"/>
    <col min="247" max="247" width="9.8515625" style="15" customWidth="1"/>
    <col min="248" max="248" width="9.140625" style="15" customWidth="1"/>
    <col min="249" max="249" width="8.57421875" style="15" customWidth="1"/>
    <col min="250" max="250" width="8.7109375" style="15" customWidth="1"/>
    <col min="251" max="251" width="6.7109375" style="15" customWidth="1"/>
    <col min="252" max="252" width="10.28125" style="15" customWidth="1"/>
    <col min="253" max="16384" width="11.421875" style="15" customWidth="1"/>
  </cols>
  <sheetData>
    <row r="2" spans="2:10" ht="30" customHeight="1">
      <c r="B2" s="301" t="s">
        <v>214</v>
      </c>
      <c r="C2" s="302"/>
      <c r="D2" s="302"/>
      <c r="E2" s="302"/>
      <c r="F2" s="302"/>
      <c r="G2" s="302"/>
      <c r="H2" s="302"/>
      <c r="I2" s="302"/>
      <c r="J2" s="302"/>
    </row>
    <row r="3" spans="2:10" ht="40.5" customHeight="1">
      <c r="B3" s="303"/>
      <c r="C3" s="304"/>
      <c r="D3" s="46" t="s">
        <v>0</v>
      </c>
      <c r="E3" s="52" t="s">
        <v>1</v>
      </c>
      <c r="F3" s="47" t="s">
        <v>165</v>
      </c>
      <c r="G3" s="46" t="s">
        <v>166</v>
      </c>
      <c r="H3" s="46" t="s">
        <v>167</v>
      </c>
      <c r="I3" s="46" t="s">
        <v>168</v>
      </c>
      <c r="J3" s="48" t="s">
        <v>169</v>
      </c>
    </row>
    <row r="4" spans="2:10" ht="15">
      <c r="B4" s="307" t="s">
        <v>120</v>
      </c>
      <c r="C4" s="308"/>
      <c r="D4" s="24"/>
      <c r="E4" s="53"/>
      <c r="F4" s="25"/>
      <c r="G4" s="24"/>
      <c r="H4" s="24"/>
      <c r="I4" s="24"/>
      <c r="J4" s="26"/>
    </row>
    <row r="5" spans="2:10" ht="15">
      <c r="B5" s="49"/>
      <c r="C5" s="54" t="s">
        <v>116</v>
      </c>
      <c r="D5" s="57">
        <v>1195.2723</v>
      </c>
      <c r="E5" s="60">
        <v>1281.9126</v>
      </c>
      <c r="F5" s="61">
        <v>1289.1018</v>
      </c>
      <c r="G5" s="64">
        <v>1359</v>
      </c>
      <c r="H5" s="64">
        <v>319.8553</v>
      </c>
      <c r="I5" s="61">
        <v>655.3067</v>
      </c>
      <c r="J5" s="67">
        <v>0</v>
      </c>
    </row>
    <row r="6" spans="2:10" ht="15">
      <c r="B6" s="50"/>
      <c r="C6" s="54" t="s">
        <v>117</v>
      </c>
      <c r="D6" s="57">
        <v>158.2241</v>
      </c>
      <c r="E6" s="60">
        <v>133.5416</v>
      </c>
      <c r="F6" s="61">
        <v>133.9518</v>
      </c>
      <c r="G6" s="64">
        <v>142.4002</v>
      </c>
      <c r="H6" s="64">
        <v>19.2987</v>
      </c>
      <c r="I6" s="61">
        <v>607.0194</v>
      </c>
      <c r="J6" s="67">
        <v>498.739</v>
      </c>
    </row>
    <row r="7" spans="2:10" ht="15">
      <c r="B7" s="50"/>
      <c r="C7" s="54" t="s">
        <v>133</v>
      </c>
      <c r="D7" s="57">
        <v>52.201</v>
      </c>
      <c r="E7" s="60">
        <v>53.8842</v>
      </c>
      <c r="F7" s="61">
        <v>54.0993</v>
      </c>
      <c r="G7" s="64">
        <v>56.7954</v>
      </c>
      <c r="H7" s="64">
        <v>16.9018</v>
      </c>
      <c r="I7" s="61">
        <v>56.4515</v>
      </c>
      <c r="J7" s="67">
        <v>28.9789</v>
      </c>
    </row>
    <row r="8" spans="2:10" ht="15">
      <c r="B8" s="50"/>
      <c r="C8" s="54" t="s">
        <v>118</v>
      </c>
      <c r="D8" s="57">
        <v>13.3002</v>
      </c>
      <c r="E8" s="60">
        <v>12.9887</v>
      </c>
      <c r="F8" s="61">
        <v>13.0702</v>
      </c>
      <c r="G8" s="64">
        <v>11.5177</v>
      </c>
      <c r="H8" s="64">
        <v>34.4625</v>
      </c>
      <c r="I8" s="61">
        <v>8.46481</v>
      </c>
      <c r="J8" s="67">
        <v>17.5983</v>
      </c>
    </row>
    <row r="9" spans="2:10" ht="15">
      <c r="B9" s="313" t="s">
        <v>119</v>
      </c>
      <c r="C9" s="314"/>
      <c r="D9" s="260">
        <v>1418.9976</v>
      </c>
      <c r="E9" s="261">
        <v>1482.3271</v>
      </c>
      <c r="F9" s="262">
        <v>1490.223</v>
      </c>
      <c r="G9" s="263">
        <v>1570.1177</v>
      </c>
      <c r="H9" s="263">
        <v>390.5183</v>
      </c>
      <c r="I9" s="262">
        <v>1327.2423</v>
      </c>
      <c r="J9" s="264">
        <v>545.3162</v>
      </c>
    </row>
    <row r="10" spans="2:11" ht="15">
      <c r="B10" s="309" t="s">
        <v>115</v>
      </c>
      <c r="C10" s="310"/>
      <c r="D10" s="253">
        <v>16461.74584</v>
      </c>
      <c r="E10" s="254">
        <f>15349150.61/1000</f>
        <v>15349.150609999999</v>
      </c>
      <c r="F10" s="255">
        <f>15244567.38/1000</f>
        <v>15244.56738</v>
      </c>
      <c r="G10" s="256">
        <f>14198660.33/1000</f>
        <v>14198.66033</v>
      </c>
      <c r="H10" s="257">
        <v>1036.30171</v>
      </c>
      <c r="I10" s="258">
        <v>4290.876740000001</v>
      </c>
      <c r="J10" s="259">
        <v>1113</v>
      </c>
      <c r="K10" s="16"/>
    </row>
    <row r="11" spans="2:10" ht="15">
      <c r="B11" s="311" t="s">
        <v>213</v>
      </c>
      <c r="C11" s="312"/>
      <c r="D11" s="55">
        <v>15586.32787</v>
      </c>
      <c r="E11" s="58">
        <v>14417.742</v>
      </c>
      <c r="F11" s="62">
        <v>14266.14211</v>
      </c>
      <c r="G11" s="65">
        <v>13357.01508</v>
      </c>
      <c r="H11" s="65">
        <v>909.12703</v>
      </c>
      <c r="I11" s="62">
        <v>4154.558950000001</v>
      </c>
      <c r="J11" s="68">
        <v>1101.97095</v>
      </c>
    </row>
    <row r="12" spans="2:10" ht="15">
      <c r="B12" s="313" t="s">
        <v>217</v>
      </c>
      <c r="C12" s="314"/>
      <c r="D12" s="56">
        <f>(D10-D11)/D11*100</f>
        <v>5.616576125573319</v>
      </c>
      <c r="E12" s="59">
        <f aca="true" t="shared" si="0" ref="E12:J12">(E10-E11)/E11*100</f>
        <v>6.460155896811017</v>
      </c>
      <c r="F12" s="63">
        <f t="shared" si="0"/>
        <v>6.858373220004323</v>
      </c>
      <c r="G12" s="66">
        <f t="shared" si="0"/>
        <v>6.301147711214544</v>
      </c>
      <c r="H12" s="66">
        <f t="shared" si="0"/>
        <v>13.988658988612402</v>
      </c>
      <c r="I12" s="63">
        <f t="shared" si="0"/>
        <v>3.2811615297936747</v>
      </c>
      <c r="J12" s="69">
        <f t="shared" si="0"/>
        <v>1.0008476176255008</v>
      </c>
    </row>
    <row r="13" spans="2:10" ht="30" customHeight="1">
      <c r="B13" s="305" t="s">
        <v>160</v>
      </c>
      <c r="C13" s="306"/>
      <c r="D13" s="306"/>
      <c r="E13" s="306"/>
      <c r="F13" s="306"/>
      <c r="G13" s="306"/>
      <c r="H13" s="306"/>
      <c r="I13" s="306"/>
      <c r="J13" s="306"/>
    </row>
    <row r="14" spans="2:10" ht="15">
      <c r="B14" s="23"/>
      <c r="C14" s="23"/>
      <c r="D14" s="23"/>
      <c r="E14" s="23"/>
      <c r="F14" s="23"/>
      <c r="G14" s="23"/>
      <c r="H14" s="23"/>
      <c r="I14" s="23"/>
      <c r="J14" s="23"/>
    </row>
    <row r="15" spans="2:10" ht="15">
      <c r="B15" s="23"/>
      <c r="C15" s="23"/>
      <c r="D15" s="23"/>
      <c r="E15" s="23"/>
      <c r="F15" s="23"/>
      <c r="G15" s="23"/>
      <c r="H15" s="23"/>
      <c r="I15" s="23"/>
      <c r="J15" s="23"/>
    </row>
    <row r="16" spans="5:9" ht="15">
      <c r="E16" s="16"/>
      <c r="F16" s="70"/>
      <c r="G16" s="16"/>
      <c r="I16" s="16"/>
    </row>
    <row r="18" spans="5:9" ht="15">
      <c r="E18" s="16"/>
      <c r="G18" s="16"/>
      <c r="I18" s="16"/>
    </row>
    <row r="20" spans="5:9" ht="15">
      <c r="E20" s="16"/>
      <c r="G20" s="16"/>
      <c r="I20" s="16"/>
    </row>
    <row r="22" spans="5:9" ht="15">
      <c r="E22" s="16"/>
      <c r="G22" s="16"/>
      <c r="I22" s="16"/>
    </row>
  </sheetData>
  <sheetProtection/>
  <mergeCells count="8">
    <mergeCell ref="B2:J2"/>
    <mergeCell ref="B3:C3"/>
    <mergeCell ref="B13:J13"/>
    <mergeCell ref="B4:C4"/>
    <mergeCell ref="B10:C10"/>
    <mergeCell ref="B11:C11"/>
    <mergeCell ref="B12:C12"/>
    <mergeCell ref="B9:C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M9"/>
  <sheetViews>
    <sheetView showGridLines="0" zoomScalePageLayoutView="0" workbookViewId="0" topLeftCell="A1">
      <selection activeCell="I23" sqref="I23"/>
    </sheetView>
  </sheetViews>
  <sheetFormatPr defaultColWidth="11.421875" defaultRowHeight="15"/>
  <cols>
    <col min="1" max="1" width="3.7109375" style="0" customWidth="1"/>
    <col min="3" max="4" width="15.7109375" style="0" customWidth="1"/>
    <col min="5" max="12" width="10.7109375" style="0" customWidth="1"/>
  </cols>
  <sheetData>
    <row r="1" ht="15" customHeight="1"/>
    <row r="2" spans="2:12" s="236" customFormat="1" ht="30" customHeight="1">
      <c r="B2" s="392" t="s">
        <v>206</v>
      </c>
      <c r="C2" s="393"/>
      <c r="D2" s="393"/>
      <c r="E2" s="393"/>
      <c r="F2" s="393"/>
      <c r="G2" s="393"/>
      <c r="H2" s="393"/>
      <c r="I2" s="393"/>
      <c r="J2" s="393"/>
      <c r="K2" s="393"/>
      <c r="L2" s="393"/>
    </row>
    <row r="3" spans="2:12" ht="11.25" customHeight="1">
      <c r="B3" s="394" t="s">
        <v>148</v>
      </c>
      <c r="C3" s="394"/>
      <c r="D3" s="394"/>
      <c r="E3" s="394"/>
      <c r="F3" s="394"/>
      <c r="G3" s="394"/>
      <c r="H3" s="394"/>
      <c r="I3" s="394"/>
      <c r="J3" s="394"/>
      <c r="K3" s="394"/>
      <c r="L3" s="394"/>
    </row>
    <row r="4" spans="2:12" ht="39" customHeight="1">
      <c r="B4" s="189"/>
      <c r="C4" s="390" t="s">
        <v>210</v>
      </c>
      <c r="D4" s="397" t="s">
        <v>209</v>
      </c>
      <c r="E4" s="386" t="s">
        <v>208</v>
      </c>
      <c r="F4" s="387"/>
      <c r="G4" s="387"/>
      <c r="H4" s="387"/>
      <c r="I4" s="387"/>
      <c r="J4" s="388"/>
      <c r="K4" s="388"/>
      <c r="L4" s="389"/>
    </row>
    <row r="5" spans="2:12" ht="15">
      <c r="B5" s="190"/>
      <c r="C5" s="391"/>
      <c r="D5" s="398"/>
      <c r="E5" s="237">
        <v>1</v>
      </c>
      <c r="F5" s="186">
        <v>2</v>
      </c>
      <c r="G5" s="186">
        <v>3</v>
      </c>
      <c r="H5" s="186">
        <v>4</v>
      </c>
      <c r="I5" s="51" t="s">
        <v>104</v>
      </c>
      <c r="J5" s="51" t="s">
        <v>113</v>
      </c>
      <c r="K5" s="51" t="s">
        <v>105</v>
      </c>
      <c r="L5" s="193" t="s">
        <v>114</v>
      </c>
    </row>
    <row r="6" spans="2:12" ht="15">
      <c r="B6" s="105" t="s">
        <v>24</v>
      </c>
      <c r="C6" s="105">
        <v>13.1</v>
      </c>
      <c r="D6" s="188">
        <v>7</v>
      </c>
      <c r="E6" s="239">
        <v>19.943543115231474</v>
      </c>
      <c r="F6" s="239">
        <v>9.348428121471446</v>
      </c>
      <c r="G6" s="239">
        <v>6.023414750103999</v>
      </c>
      <c r="H6" s="239">
        <v>10.648957033339276</v>
      </c>
      <c r="I6" s="239">
        <v>22.950020799904912</v>
      </c>
      <c r="J6" s="239">
        <v>13.96824547849686</v>
      </c>
      <c r="K6" s="239">
        <v>15.561082387432895</v>
      </c>
      <c r="L6" s="240">
        <v>1.5573601949248232</v>
      </c>
    </row>
    <row r="7" spans="2:12" ht="15">
      <c r="B7" s="105" t="s">
        <v>8</v>
      </c>
      <c r="C7" s="105">
        <v>11.1</v>
      </c>
      <c r="D7" s="188">
        <v>7</v>
      </c>
      <c r="E7" s="241">
        <v>23.410554350900348</v>
      </c>
      <c r="F7" s="241">
        <v>8.37001508437824</v>
      </c>
      <c r="G7" s="241">
        <v>6.532667106627699</v>
      </c>
      <c r="H7" s="241">
        <v>11.597011407561045</v>
      </c>
      <c r="I7" s="241">
        <v>21.468204958989347</v>
      </c>
      <c r="J7" s="241">
        <v>11.341001225605734</v>
      </c>
      <c r="K7" s="241">
        <v>15.00676440086735</v>
      </c>
      <c r="L7" s="242">
        <v>2.273618836617328</v>
      </c>
    </row>
    <row r="8" spans="2:13" ht="15">
      <c r="B8" s="110" t="s">
        <v>9</v>
      </c>
      <c r="C8" s="110">
        <v>12.1</v>
      </c>
      <c r="D8" s="238">
        <v>7</v>
      </c>
      <c r="E8" s="243">
        <v>21.526870378542444</v>
      </c>
      <c r="F8" s="243">
        <v>8.901613406666737</v>
      </c>
      <c r="G8" s="243">
        <v>6.255970896253323</v>
      </c>
      <c r="H8" s="243">
        <v>11.081918866848206</v>
      </c>
      <c r="I8" s="243">
        <v>22.273407312531617</v>
      </c>
      <c r="J8" s="243">
        <v>12.768515429075764</v>
      </c>
      <c r="K8" s="243">
        <v>15.307989538150233</v>
      </c>
      <c r="L8" s="244">
        <v>1.8844460708865665</v>
      </c>
      <c r="M8" s="9"/>
    </row>
    <row r="9" spans="2:12" ht="34.5" customHeight="1">
      <c r="B9" s="395" t="s">
        <v>207</v>
      </c>
      <c r="C9" s="396"/>
      <c r="D9" s="396"/>
      <c r="E9" s="396"/>
      <c r="F9" s="396"/>
      <c r="G9" s="396"/>
      <c r="H9" s="396"/>
      <c r="I9" s="396"/>
      <c r="J9" s="396"/>
      <c r="K9" s="396"/>
      <c r="L9" s="396"/>
    </row>
  </sheetData>
  <sheetProtection/>
  <mergeCells count="6">
    <mergeCell ref="E4:L4"/>
    <mergeCell ref="C4:C5"/>
    <mergeCell ref="B2:L2"/>
    <mergeCell ref="B3:L3"/>
    <mergeCell ref="B9:L9"/>
    <mergeCell ref="D4:D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T8"/>
  <sheetViews>
    <sheetView showGridLines="0" zoomScalePageLayoutView="0" workbookViewId="0" topLeftCell="A1">
      <selection activeCell="P19" sqref="P19"/>
    </sheetView>
  </sheetViews>
  <sheetFormatPr defaultColWidth="11.421875" defaultRowHeight="15"/>
  <cols>
    <col min="1" max="1" width="3.7109375" style="0" customWidth="1"/>
    <col min="2" max="2" width="16.00390625" style="0" customWidth="1"/>
    <col min="3" max="20" width="5.7109375" style="0" customWidth="1"/>
  </cols>
  <sheetData>
    <row r="2" spans="2:20" ht="30" customHeight="1">
      <c r="B2" s="402" t="s">
        <v>212</v>
      </c>
      <c r="C2" s="403"/>
      <c r="D2" s="403"/>
      <c r="E2" s="403"/>
      <c r="F2" s="403"/>
      <c r="G2" s="403"/>
      <c r="H2" s="403"/>
      <c r="I2" s="403"/>
      <c r="J2" s="403"/>
      <c r="K2" s="403"/>
      <c r="L2" s="403"/>
      <c r="M2" s="403"/>
      <c r="N2" s="403"/>
      <c r="O2" s="403"/>
      <c r="P2" s="403"/>
      <c r="Q2" s="403"/>
      <c r="R2" s="403"/>
      <c r="S2" s="403"/>
      <c r="T2" s="403"/>
    </row>
    <row r="3" spans="2:20" ht="15">
      <c r="B3" s="401" t="s">
        <v>148</v>
      </c>
      <c r="C3" s="401"/>
      <c r="D3" s="401"/>
      <c r="E3" s="401"/>
      <c r="F3" s="401"/>
      <c r="G3" s="401"/>
      <c r="H3" s="401"/>
      <c r="I3" s="401"/>
      <c r="J3" s="401"/>
      <c r="K3" s="401"/>
      <c r="L3" s="401"/>
      <c r="M3" s="401"/>
      <c r="N3" s="401"/>
      <c r="O3" s="401"/>
      <c r="P3" s="401"/>
      <c r="Q3" s="401"/>
      <c r="R3" s="401"/>
      <c r="S3" s="401"/>
      <c r="T3" s="401"/>
    </row>
    <row r="4" spans="2:20" ht="33">
      <c r="B4" s="245" t="s">
        <v>211</v>
      </c>
      <c r="C4" s="245">
        <v>1</v>
      </c>
      <c r="D4" s="245">
        <v>2</v>
      </c>
      <c r="E4" s="245">
        <v>3</v>
      </c>
      <c r="F4" s="245">
        <v>4</v>
      </c>
      <c r="G4" s="245">
        <v>5</v>
      </c>
      <c r="H4" s="245">
        <v>6</v>
      </c>
      <c r="I4" s="245">
        <v>7</v>
      </c>
      <c r="J4" s="245">
        <v>8</v>
      </c>
      <c r="K4" s="245">
        <v>9</v>
      </c>
      <c r="L4" s="245">
        <v>10</v>
      </c>
      <c r="M4" s="245">
        <v>11</v>
      </c>
      <c r="N4" s="245">
        <v>12</v>
      </c>
      <c r="O4" s="246"/>
      <c r="P4" s="246"/>
      <c r="Q4" s="246"/>
      <c r="R4" s="246"/>
      <c r="S4" s="246"/>
      <c r="T4" s="246"/>
    </row>
    <row r="5" spans="2:20" s="1" customFormat="1" ht="16.5">
      <c r="B5" s="247" t="s">
        <v>2</v>
      </c>
      <c r="C5" s="247">
        <v>8.010328264334639</v>
      </c>
      <c r="D5" s="247">
        <v>4.779337009434369</v>
      </c>
      <c r="E5" s="247">
        <v>5.558146297333391</v>
      </c>
      <c r="F5" s="247">
        <v>14.127428596045318</v>
      </c>
      <c r="G5" s="247">
        <v>2.2045674837375606</v>
      </c>
      <c r="H5" s="247">
        <v>2.6623928402188426</v>
      </c>
      <c r="I5" s="247">
        <v>2.6509068194546157</v>
      </c>
      <c r="J5" s="247">
        <v>3.4782503338646444</v>
      </c>
      <c r="K5" s="247">
        <v>2.24267651746866</v>
      </c>
      <c r="L5" s="247">
        <v>2.057370869771249</v>
      </c>
      <c r="M5" s="247">
        <v>1.9742116486451557</v>
      </c>
      <c r="N5" s="247">
        <v>3.177384439753586</v>
      </c>
      <c r="O5" s="247">
        <v>2.4909533451083443</v>
      </c>
      <c r="P5" s="247">
        <v>1.6193296859518373</v>
      </c>
      <c r="Q5" s="247">
        <v>2.314705122129841</v>
      </c>
      <c r="R5" s="247">
        <v>2.583175375866971</v>
      </c>
      <c r="S5" s="247">
        <v>2.741346443803041</v>
      </c>
      <c r="T5" s="247">
        <v>3.050483565243613</v>
      </c>
    </row>
    <row r="6" spans="2:20" s="1" customFormat="1" ht="16.5">
      <c r="B6" s="249" t="s">
        <v>8</v>
      </c>
      <c r="C6" s="249">
        <v>4.367342965068733</v>
      </c>
      <c r="D6" s="249">
        <v>3.958098056777912</v>
      </c>
      <c r="E6" s="249">
        <v>2.6945714396978073</v>
      </c>
      <c r="F6" s="249">
        <v>12.924841310019861</v>
      </c>
      <c r="G6" s="249">
        <v>2.9036255305891974</v>
      </c>
      <c r="H6" s="249">
        <v>2.0766307099186108</v>
      </c>
      <c r="I6" s="249">
        <v>2.62721679193115</v>
      </c>
      <c r="J6" s="249">
        <v>3.426305541493049</v>
      </c>
      <c r="K6" s="249">
        <v>2.5864324934771603</v>
      </c>
      <c r="L6" s="249">
        <v>2.3119825538377663</v>
      </c>
      <c r="M6" s="249">
        <v>2.1151174111141398</v>
      </c>
      <c r="N6" s="249">
        <v>3.592250477043498</v>
      </c>
      <c r="O6" s="249">
        <v>1.7495307449667046</v>
      </c>
      <c r="P6" s="249">
        <v>2.2688772927294676</v>
      </c>
      <c r="Q6" s="249">
        <v>2.553164064021184</v>
      </c>
      <c r="R6" s="249">
        <v>3.299228941936991</v>
      </c>
      <c r="S6" s="249">
        <v>1.8875462440126172</v>
      </c>
      <c r="T6" s="249">
        <v>2.9117644768098443</v>
      </c>
    </row>
    <row r="7" spans="2:20" s="1" customFormat="1" ht="16.5">
      <c r="B7" s="248" t="s">
        <v>132</v>
      </c>
      <c r="C7" s="248">
        <v>5.896059696635512</v>
      </c>
      <c r="D7" s="248">
        <v>4.302650371522066</v>
      </c>
      <c r="E7" s="248">
        <v>3.896258564894329</v>
      </c>
      <c r="F7" s="248">
        <v>13.429257136658654</v>
      </c>
      <c r="G7" s="248">
        <v>2.6101910943177917</v>
      </c>
      <c r="H7" s="248">
        <v>2.3223970856760623</v>
      </c>
      <c r="I7" s="248">
        <v>2.6371061052555462</v>
      </c>
      <c r="J7" s="248">
        <v>3.4480366279174883</v>
      </c>
      <c r="K7" s="248">
        <v>2.442102218285033</v>
      </c>
      <c r="L7" s="248">
        <v>2.205078372172907</v>
      </c>
      <c r="M7" s="248">
        <v>2.0559362175257174</v>
      </c>
      <c r="N7" s="248">
        <v>3.4180707971001394</v>
      </c>
      <c r="O7" s="248">
        <v>2.060641259740025</v>
      </c>
      <c r="P7" s="248">
        <v>1.9962328024153457</v>
      </c>
      <c r="Q7" s="248">
        <v>2.4530399725200227</v>
      </c>
      <c r="R7" s="248">
        <v>2.9986395603203593</v>
      </c>
      <c r="S7" s="248">
        <v>2.245812467231935</v>
      </c>
      <c r="T7" s="248">
        <v>2.969916656120623</v>
      </c>
    </row>
    <row r="8" spans="2:20" ht="30" customHeight="1">
      <c r="B8" s="399" t="s">
        <v>220</v>
      </c>
      <c r="C8" s="400"/>
      <c r="D8" s="400"/>
      <c r="E8" s="400"/>
      <c r="F8" s="400"/>
      <c r="G8" s="400"/>
      <c r="H8" s="400"/>
      <c r="I8" s="400"/>
      <c r="J8" s="400"/>
      <c r="K8" s="400"/>
      <c r="L8" s="400"/>
      <c r="M8" s="400"/>
      <c r="N8" s="400"/>
      <c r="O8" s="400"/>
      <c r="P8" s="400"/>
      <c r="Q8" s="400"/>
      <c r="R8" s="400"/>
      <c r="S8" s="400"/>
      <c r="T8" s="400"/>
    </row>
  </sheetData>
  <sheetProtection/>
  <mergeCells count="3">
    <mergeCell ref="B8:T8"/>
    <mergeCell ref="B3:T3"/>
    <mergeCell ref="B2:T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30"/>
  <sheetViews>
    <sheetView showGridLines="0" zoomScalePageLayoutView="0" workbookViewId="0" topLeftCell="A1">
      <selection activeCell="M6" sqref="M6"/>
    </sheetView>
  </sheetViews>
  <sheetFormatPr defaultColWidth="11.421875" defaultRowHeight="15"/>
  <cols>
    <col min="1" max="1" width="3.7109375" style="17" customWidth="1"/>
    <col min="2" max="2" width="7.28125" style="17" customWidth="1"/>
    <col min="3" max="3" width="32.28125" style="17" customWidth="1"/>
    <col min="4" max="4" width="18.7109375" style="17" customWidth="1"/>
    <col min="5" max="5" width="11.421875" style="17" customWidth="1"/>
    <col min="6" max="6" width="11.00390625" style="17" customWidth="1"/>
    <col min="7" max="7" width="10.140625" style="17" customWidth="1"/>
    <col min="8" max="8" width="15.28125" style="17" customWidth="1"/>
    <col min="9" max="16384" width="11.421875" style="17" customWidth="1"/>
  </cols>
  <sheetData>
    <row r="2" spans="2:8" ht="31.5" customHeight="1">
      <c r="B2" s="301" t="s">
        <v>227</v>
      </c>
      <c r="C2" s="301"/>
      <c r="D2" s="301"/>
      <c r="E2" s="301"/>
      <c r="F2" s="301"/>
      <c r="G2" s="301"/>
      <c r="H2" s="301"/>
    </row>
    <row r="3" spans="2:8" ht="34.5" customHeight="1">
      <c r="B3" s="28"/>
      <c r="C3" s="28"/>
      <c r="D3" s="29"/>
      <c r="E3" s="39" t="s">
        <v>164</v>
      </c>
      <c r="F3" s="51" t="s">
        <v>163</v>
      </c>
      <c r="G3" s="39" t="s">
        <v>161</v>
      </c>
      <c r="H3" s="51" t="s">
        <v>162</v>
      </c>
    </row>
    <row r="4" spans="2:13" ht="15" customHeight="1">
      <c r="B4" s="40"/>
      <c r="C4" s="30" t="s">
        <v>175</v>
      </c>
      <c r="D4" s="31" t="s">
        <v>149</v>
      </c>
      <c r="E4" s="83">
        <v>15516.9008740044</v>
      </c>
      <c r="F4" s="84">
        <v>15349.150605167299</v>
      </c>
      <c r="G4" s="83">
        <v>-167.7502688370999</v>
      </c>
      <c r="H4" s="90">
        <v>-1.0810810109519564</v>
      </c>
      <c r="M4" s="18"/>
    </row>
    <row r="5" spans="2:13" ht="12.75">
      <c r="B5" s="41"/>
      <c r="C5" s="32"/>
      <c r="D5" s="33" t="s">
        <v>2</v>
      </c>
      <c r="E5" s="74">
        <v>7444.901593709231</v>
      </c>
      <c r="F5" s="75">
        <v>7440.15605920081</v>
      </c>
      <c r="G5" s="74">
        <v>-4.745534508420154</v>
      </c>
      <c r="H5" s="91">
        <v>-0.06374207165383838</v>
      </c>
      <c r="M5" s="18"/>
    </row>
    <row r="6" spans="2:13" ht="12.75">
      <c r="B6" s="41"/>
      <c r="C6" s="32"/>
      <c r="D6" s="33" t="s">
        <v>8</v>
      </c>
      <c r="E6" s="74">
        <v>8071.99928029515</v>
      </c>
      <c r="F6" s="75">
        <v>7908.99454596647</v>
      </c>
      <c r="G6" s="74">
        <v>-163.00473432868068</v>
      </c>
      <c r="H6" s="91">
        <v>-2.019384896708276</v>
      </c>
      <c r="M6" s="18"/>
    </row>
    <row r="7" spans="2:8" ht="12.75">
      <c r="B7" s="41"/>
      <c r="C7" s="32" t="s">
        <v>122</v>
      </c>
      <c r="D7" s="33" t="s">
        <v>123</v>
      </c>
      <c r="E7" s="74">
        <v>1099.1588706685993</v>
      </c>
      <c r="F7" s="75">
        <v>931.4086018314995</v>
      </c>
      <c r="G7" s="74" t="s">
        <v>124</v>
      </c>
      <c r="H7" s="91" t="s">
        <v>124</v>
      </c>
    </row>
    <row r="8" spans="2:13" ht="15" customHeight="1">
      <c r="B8" s="41"/>
      <c r="C8" s="34"/>
      <c r="D8" s="35" t="s">
        <v>125</v>
      </c>
      <c r="E8" s="77">
        <v>7.623654733274399</v>
      </c>
      <c r="F8" s="78">
        <v>6.460155838660464</v>
      </c>
      <c r="G8" s="79">
        <v>-1.1634988946139346</v>
      </c>
      <c r="H8" s="92" t="s">
        <v>124</v>
      </c>
      <c r="M8" s="18"/>
    </row>
    <row r="9" spans="2:8" ht="15" customHeight="1">
      <c r="B9" s="41"/>
      <c r="C9" s="30" t="s">
        <v>126</v>
      </c>
      <c r="D9" s="33" t="s">
        <v>150</v>
      </c>
      <c r="E9" s="74">
        <v>1288</v>
      </c>
      <c r="F9" s="75">
        <v>1282</v>
      </c>
      <c r="G9" s="74">
        <v>-6</v>
      </c>
      <c r="H9" s="91">
        <v>-0.46583850931677384</v>
      </c>
    </row>
    <row r="10" spans="2:8" ht="12.75">
      <c r="B10" s="41"/>
      <c r="C10" s="32"/>
      <c r="D10" s="33" t="s">
        <v>2</v>
      </c>
      <c r="E10" s="74">
        <v>1654</v>
      </c>
      <c r="F10" s="75">
        <v>1617</v>
      </c>
      <c r="G10" s="74">
        <v>-37</v>
      </c>
      <c r="H10" s="91">
        <v>-2.2370012091898483</v>
      </c>
    </row>
    <row r="11" spans="2:8" ht="12.75">
      <c r="B11" s="41"/>
      <c r="C11" s="32"/>
      <c r="D11" s="33" t="s">
        <v>8</v>
      </c>
      <c r="E11" s="74">
        <v>951</v>
      </c>
      <c r="F11" s="75">
        <v>967</v>
      </c>
      <c r="G11" s="74">
        <v>16</v>
      </c>
      <c r="H11" s="91">
        <v>1.6824395373291168</v>
      </c>
    </row>
    <row r="12" spans="2:8" ht="12.75">
      <c r="B12" s="41" t="s">
        <v>121</v>
      </c>
      <c r="C12" s="32" t="s">
        <v>127</v>
      </c>
      <c r="D12" s="33"/>
      <c r="E12" s="80">
        <v>1.7392218717139853</v>
      </c>
      <c r="F12" s="81">
        <v>1.672182006204757</v>
      </c>
      <c r="G12" s="80">
        <v>-0.06703986550922836</v>
      </c>
      <c r="H12" s="91" t="s">
        <v>124</v>
      </c>
    </row>
    <row r="13" spans="2:8" ht="12.75">
      <c r="B13" s="41"/>
      <c r="C13" s="32" t="s">
        <v>128</v>
      </c>
      <c r="D13" s="33" t="s">
        <v>129</v>
      </c>
      <c r="E13" s="74">
        <v>114</v>
      </c>
      <c r="F13" s="75">
        <v>108</v>
      </c>
      <c r="G13" s="74">
        <v>-6</v>
      </c>
      <c r="H13" s="91">
        <v>-5.263157894736848</v>
      </c>
    </row>
    <row r="14" spans="2:8" ht="12.75">
      <c r="B14" s="41"/>
      <c r="C14" s="34"/>
      <c r="D14" s="33" t="s">
        <v>125</v>
      </c>
      <c r="E14" s="82">
        <v>9.710391822827939</v>
      </c>
      <c r="F14" s="76">
        <v>9.19931856899489</v>
      </c>
      <c r="G14" s="82">
        <v>-0.5110732538330485</v>
      </c>
      <c r="H14" s="91" t="s">
        <v>124</v>
      </c>
    </row>
    <row r="15" spans="2:8" ht="15" customHeight="1">
      <c r="B15" s="41"/>
      <c r="C15" s="30" t="s">
        <v>174</v>
      </c>
      <c r="D15" s="31" t="s">
        <v>149</v>
      </c>
      <c r="E15" s="83">
        <v>4380</v>
      </c>
      <c r="F15" s="84">
        <v>4290</v>
      </c>
      <c r="G15" s="83">
        <v>-90</v>
      </c>
      <c r="H15" s="90">
        <v>-2.061223221133035</v>
      </c>
    </row>
    <row r="16" spans="2:8" ht="12.75">
      <c r="B16" s="41"/>
      <c r="C16" s="32"/>
      <c r="D16" s="33" t="s">
        <v>2</v>
      </c>
      <c r="E16" s="74">
        <v>460</v>
      </c>
      <c r="F16" s="75">
        <v>450</v>
      </c>
      <c r="G16" s="74">
        <v>-10</v>
      </c>
      <c r="H16" s="91">
        <v>-2.4003986115992193</v>
      </c>
    </row>
    <row r="17" spans="2:8" ht="12.75">
      <c r="B17" s="41"/>
      <c r="C17" s="32"/>
      <c r="D17" s="33" t="s">
        <v>8</v>
      </c>
      <c r="E17" s="74">
        <v>3920</v>
      </c>
      <c r="F17" s="75">
        <v>3840</v>
      </c>
      <c r="G17" s="74">
        <v>-80</v>
      </c>
      <c r="H17" s="91">
        <v>-2.021529273875766</v>
      </c>
    </row>
    <row r="18" spans="2:8" ht="15" customHeight="1">
      <c r="B18" s="41"/>
      <c r="C18" s="32" t="s">
        <v>122</v>
      </c>
      <c r="D18" s="33" t="s">
        <v>123</v>
      </c>
      <c r="E18" s="74">
        <v>230</v>
      </c>
      <c r="F18" s="75">
        <v>140</v>
      </c>
      <c r="G18" s="74" t="s">
        <v>124</v>
      </c>
      <c r="H18" s="91" t="s">
        <v>124</v>
      </c>
    </row>
    <row r="19" spans="2:8" ht="15" customHeight="1">
      <c r="B19" s="42"/>
      <c r="C19" s="34"/>
      <c r="D19" s="36" t="s">
        <v>125</v>
      </c>
      <c r="E19" s="77">
        <v>5.454820882849631</v>
      </c>
      <c r="F19" s="78">
        <v>3.281161627008089</v>
      </c>
      <c r="G19" s="79">
        <v>-2.1736592558415424</v>
      </c>
      <c r="H19" s="92" t="s">
        <v>124</v>
      </c>
    </row>
    <row r="20" spans="2:8" ht="15" customHeight="1">
      <c r="B20" s="43"/>
      <c r="C20" s="30" t="s">
        <v>173</v>
      </c>
      <c r="D20" s="33" t="s">
        <v>149</v>
      </c>
      <c r="E20" s="74">
        <v>627.943632099336</v>
      </c>
      <c r="F20" s="75">
        <v>604.0211978727029</v>
      </c>
      <c r="G20" s="74">
        <v>-23.92243422663305</v>
      </c>
      <c r="H20" s="91">
        <v>-3.8096467586837046</v>
      </c>
    </row>
    <row r="21" spans="2:8" ht="12.75">
      <c r="B21" s="44"/>
      <c r="C21" s="32"/>
      <c r="D21" s="33" t="s">
        <v>2</v>
      </c>
      <c r="E21" s="74">
        <v>309.62870288736</v>
      </c>
      <c r="F21" s="75">
        <v>297.52243072964296</v>
      </c>
      <c r="G21" s="74">
        <v>-12.106272157717031</v>
      </c>
      <c r="H21" s="91">
        <v>-3.909932136401828</v>
      </c>
    </row>
    <row r="22" spans="2:8" ht="12.75">
      <c r="B22" s="44"/>
      <c r="C22" s="34"/>
      <c r="D22" s="33" t="s">
        <v>8</v>
      </c>
      <c r="E22" s="74">
        <v>318.314929211976</v>
      </c>
      <c r="F22" s="75">
        <v>306.49876714306</v>
      </c>
      <c r="G22" s="74">
        <v>-11.81616206891602</v>
      </c>
      <c r="H22" s="91">
        <v>-3.712097983644136</v>
      </c>
    </row>
    <row r="23" spans="2:8" ht="15" customHeight="1">
      <c r="B23" s="44"/>
      <c r="C23" s="71" t="s">
        <v>172</v>
      </c>
      <c r="D23" s="73" t="s">
        <v>149</v>
      </c>
      <c r="E23" s="83">
        <v>799.353466645707</v>
      </c>
      <c r="F23" s="84">
        <v>742.365413952535</v>
      </c>
      <c r="G23" s="83">
        <v>-56.98805269317201</v>
      </c>
      <c r="H23" s="90">
        <v>-7.129268223769458</v>
      </c>
    </row>
    <row r="24" spans="2:8" ht="12.75">
      <c r="B24" s="44" t="s">
        <v>130</v>
      </c>
      <c r="C24" s="32"/>
      <c r="D24" s="33" t="s">
        <v>2</v>
      </c>
      <c r="E24" s="74">
        <v>407.00896539767194</v>
      </c>
      <c r="F24" s="75">
        <v>378.88441511117</v>
      </c>
      <c r="G24" s="74">
        <v>-28.124550286501997</v>
      </c>
      <c r="H24" s="91">
        <v>-6.9100567008450575</v>
      </c>
    </row>
    <row r="25" spans="2:8" ht="12.75">
      <c r="B25" s="44"/>
      <c r="C25" s="34"/>
      <c r="D25" s="36" t="s">
        <v>8</v>
      </c>
      <c r="E25" s="85">
        <v>392.344501248035</v>
      </c>
      <c r="F25" s="86">
        <v>363.48099884136496</v>
      </c>
      <c r="G25" s="85">
        <v>-28.863502406670012</v>
      </c>
      <c r="H25" s="92">
        <v>-7.356673106123868</v>
      </c>
    </row>
    <row r="26" spans="2:8" ht="30" customHeight="1">
      <c r="B26" s="44"/>
      <c r="C26" s="71" t="s">
        <v>171</v>
      </c>
      <c r="D26" s="72" t="s">
        <v>170</v>
      </c>
      <c r="E26" s="250">
        <v>1277</v>
      </c>
      <c r="F26" s="251">
        <v>1277</v>
      </c>
      <c r="G26" s="250">
        <v>0</v>
      </c>
      <c r="H26" s="252">
        <v>0</v>
      </c>
    </row>
    <row r="27" spans="2:8" ht="12.75">
      <c r="B27" s="44"/>
      <c r="C27" s="32"/>
      <c r="D27" s="33" t="s">
        <v>2</v>
      </c>
      <c r="E27" s="74">
        <v>1598</v>
      </c>
      <c r="F27" s="75">
        <v>1556</v>
      </c>
      <c r="G27" s="74">
        <v>-42</v>
      </c>
      <c r="H27" s="91">
        <v>-2.6282853566958697</v>
      </c>
    </row>
    <row r="28" spans="2:8" ht="12.75">
      <c r="B28" s="44"/>
      <c r="C28" s="34"/>
      <c r="D28" s="33" t="s">
        <v>8</v>
      </c>
      <c r="E28" s="74">
        <v>965</v>
      </c>
      <c r="F28" s="75">
        <v>1006</v>
      </c>
      <c r="G28" s="74">
        <v>41</v>
      </c>
      <c r="H28" s="91">
        <v>4.248704663212433</v>
      </c>
    </row>
    <row r="29" spans="2:8" ht="12.75">
      <c r="B29" s="45"/>
      <c r="C29" s="37" t="s">
        <v>131</v>
      </c>
      <c r="D29" s="38" t="s">
        <v>9</v>
      </c>
      <c r="E29" s="87">
        <v>61.261304</v>
      </c>
      <c r="F29" s="88">
        <v>61.6435446</v>
      </c>
      <c r="G29" s="89">
        <v>0.3822405999999958</v>
      </c>
      <c r="H29" s="93">
        <v>0.6239511323493874</v>
      </c>
    </row>
    <row r="30" spans="2:8" ht="30" customHeight="1">
      <c r="B30" s="315" t="s">
        <v>176</v>
      </c>
      <c r="C30" s="316"/>
      <c r="D30" s="316"/>
      <c r="E30" s="316"/>
      <c r="F30" s="316"/>
      <c r="G30" s="316"/>
      <c r="H30" s="316"/>
    </row>
  </sheetData>
  <sheetProtection/>
  <mergeCells count="2">
    <mergeCell ref="B2:H2"/>
    <mergeCell ref="B30:H3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H8"/>
  <sheetViews>
    <sheetView showGridLines="0" zoomScalePageLayoutView="0" workbookViewId="0" topLeftCell="A1">
      <selection activeCell="B8" sqref="B8:G8"/>
    </sheetView>
  </sheetViews>
  <sheetFormatPr defaultColWidth="11.421875" defaultRowHeight="15"/>
  <cols>
    <col min="1" max="1" width="3.7109375" style="0" customWidth="1"/>
    <col min="3" max="3" width="29.7109375" style="0" customWidth="1"/>
    <col min="4" max="5" width="14.7109375" style="0" customWidth="1"/>
    <col min="6" max="7" width="18.7109375" style="0" customWidth="1"/>
  </cols>
  <sheetData>
    <row r="1" ht="15" customHeight="1"/>
    <row r="2" spans="2:8" ht="30" customHeight="1">
      <c r="B2" s="319" t="s">
        <v>182</v>
      </c>
      <c r="C2" s="320"/>
      <c r="D2" s="320"/>
      <c r="E2" s="320"/>
      <c r="F2" s="320"/>
      <c r="G2" s="320"/>
      <c r="H2" s="2"/>
    </row>
    <row r="3" spans="2:8" ht="21" customHeight="1">
      <c r="B3" s="98"/>
      <c r="C3" s="321" t="s">
        <v>197</v>
      </c>
      <c r="D3" s="317" t="s">
        <v>134</v>
      </c>
      <c r="E3" s="317"/>
      <c r="F3" s="321" t="s">
        <v>178</v>
      </c>
      <c r="G3" s="321" t="s">
        <v>179</v>
      </c>
      <c r="H3" s="2"/>
    </row>
    <row r="4" spans="2:8" ht="19.5" customHeight="1">
      <c r="B4" s="99"/>
      <c r="C4" s="323"/>
      <c r="D4" s="96" t="s">
        <v>135</v>
      </c>
      <c r="E4" s="96" t="s">
        <v>177</v>
      </c>
      <c r="F4" s="322"/>
      <c r="G4" s="322"/>
      <c r="H4" s="2"/>
    </row>
    <row r="5" spans="2:8" ht="15">
      <c r="B5" s="100" t="s">
        <v>24</v>
      </c>
      <c r="C5" s="101">
        <v>1617</v>
      </c>
      <c r="D5" s="97">
        <v>1.9</v>
      </c>
      <c r="E5" s="102">
        <v>0.27353638980263106</v>
      </c>
      <c r="F5" s="101">
        <v>7440</v>
      </c>
      <c r="G5" s="97">
        <v>1.2</v>
      </c>
      <c r="H5" s="2"/>
    </row>
    <row r="6" spans="2:8" ht="15">
      <c r="B6" s="104" t="s">
        <v>8</v>
      </c>
      <c r="C6" s="27">
        <v>967</v>
      </c>
      <c r="D6" s="105">
        <v>3.1</v>
      </c>
      <c r="E6" s="106">
        <v>1.424541822338754</v>
      </c>
      <c r="F6" s="107">
        <v>7909</v>
      </c>
      <c r="G6" s="105">
        <v>1.9</v>
      </c>
      <c r="H6" s="2"/>
    </row>
    <row r="7" spans="2:8" ht="15">
      <c r="B7" s="108" t="s">
        <v>9</v>
      </c>
      <c r="C7" s="109">
        <v>1282</v>
      </c>
      <c r="D7" s="110">
        <v>2.2</v>
      </c>
      <c r="E7" s="111">
        <v>0.5973692510740314</v>
      </c>
      <c r="F7" s="112">
        <f>F5+F6</f>
        <v>15349</v>
      </c>
      <c r="G7" s="110">
        <v>1.6</v>
      </c>
      <c r="H7" s="2"/>
    </row>
    <row r="8" spans="2:8" ht="43.5" customHeight="1">
      <c r="B8" s="318" t="s">
        <v>180</v>
      </c>
      <c r="C8" s="318"/>
      <c r="D8" s="318"/>
      <c r="E8" s="318"/>
      <c r="F8" s="318"/>
      <c r="G8" s="318"/>
      <c r="H8" s="2"/>
    </row>
  </sheetData>
  <sheetProtection/>
  <mergeCells count="6">
    <mergeCell ref="D3:E3"/>
    <mergeCell ref="B8:G8"/>
    <mergeCell ref="B2:G2"/>
    <mergeCell ref="F3:F4"/>
    <mergeCell ref="G3:G4"/>
    <mergeCell ref="C3:C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E15"/>
  <sheetViews>
    <sheetView showGridLines="0" zoomScalePageLayoutView="0" workbookViewId="0" topLeftCell="A1">
      <selection activeCell="G15" sqref="G15"/>
    </sheetView>
  </sheetViews>
  <sheetFormatPr defaultColWidth="11.421875" defaultRowHeight="15"/>
  <cols>
    <col min="1" max="1" width="3.7109375" style="0" customWidth="1"/>
    <col min="2" max="2" width="40.421875" style="0" customWidth="1"/>
    <col min="3" max="5" width="11.7109375" style="0" customWidth="1"/>
  </cols>
  <sheetData>
    <row r="1" ht="15" customHeight="1"/>
    <row r="2" spans="2:5" s="113" customFormat="1" ht="30" customHeight="1">
      <c r="B2" s="326" t="s">
        <v>181</v>
      </c>
      <c r="C2" s="327"/>
      <c r="D2" s="327"/>
      <c r="E2" s="327"/>
    </row>
    <row r="3" spans="2:5" ht="16.5">
      <c r="B3" s="116"/>
      <c r="C3" s="117" t="s">
        <v>2</v>
      </c>
      <c r="D3" s="117" t="s">
        <v>8</v>
      </c>
      <c r="E3" s="117" t="s">
        <v>9</v>
      </c>
    </row>
    <row r="4" spans="2:5" ht="15">
      <c r="B4" s="120" t="s">
        <v>10</v>
      </c>
      <c r="C4" s="114"/>
      <c r="D4" s="114"/>
      <c r="E4" s="114"/>
    </row>
    <row r="5" spans="2:5" ht="15">
      <c r="B5" s="118" t="s">
        <v>11</v>
      </c>
      <c r="C5" s="122">
        <v>7440</v>
      </c>
      <c r="D5" s="122">
        <v>7909</v>
      </c>
      <c r="E5" s="121">
        <v>15349</v>
      </c>
    </row>
    <row r="6" spans="2:5" ht="15">
      <c r="B6" s="118" t="s">
        <v>97</v>
      </c>
      <c r="C6" s="125">
        <v>48.5</v>
      </c>
      <c r="D6" s="125">
        <v>51.5</v>
      </c>
      <c r="E6" s="121">
        <v>100</v>
      </c>
    </row>
    <row r="7" spans="2:5" ht="15">
      <c r="B7" s="118" t="s">
        <v>136</v>
      </c>
      <c r="C7" s="122">
        <v>1713</v>
      </c>
      <c r="D7" s="122">
        <v>1265</v>
      </c>
      <c r="E7" s="121">
        <v>1482</v>
      </c>
    </row>
    <row r="8" spans="2:5" ht="15">
      <c r="B8" s="118" t="s">
        <v>137</v>
      </c>
      <c r="C8" s="122">
        <v>1602</v>
      </c>
      <c r="D8" s="122">
        <v>1190</v>
      </c>
      <c r="E8" s="121">
        <v>1390</v>
      </c>
    </row>
    <row r="9" spans="2:5" ht="15">
      <c r="B9" s="118" t="s">
        <v>144</v>
      </c>
      <c r="C9" s="122">
        <v>1617</v>
      </c>
      <c r="D9" s="121">
        <v>967</v>
      </c>
      <c r="E9" s="121">
        <v>1282</v>
      </c>
    </row>
    <row r="10" spans="2:5" ht="15">
      <c r="B10" s="118" t="s">
        <v>138</v>
      </c>
      <c r="C10" s="122">
        <v>1506</v>
      </c>
      <c r="D10" s="121">
        <v>905</v>
      </c>
      <c r="E10" s="121">
        <v>1196</v>
      </c>
    </row>
    <row r="11" spans="2:5" ht="15">
      <c r="B11" s="118" t="s">
        <v>139</v>
      </c>
      <c r="C11" s="123">
        <v>38</v>
      </c>
      <c r="D11" s="123">
        <v>33.4655</v>
      </c>
      <c r="E11" s="123">
        <v>35.8755</v>
      </c>
    </row>
    <row r="12" spans="2:5" ht="15">
      <c r="B12" s="118" t="s">
        <v>140</v>
      </c>
      <c r="C12" s="123">
        <v>34.2</v>
      </c>
      <c r="D12" s="123">
        <v>53.9</v>
      </c>
      <c r="E12" s="123">
        <v>44.3</v>
      </c>
    </row>
    <row r="13" spans="2:5" ht="15">
      <c r="B13" s="118" t="s">
        <v>141</v>
      </c>
      <c r="C13" s="123">
        <v>38</v>
      </c>
      <c r="D13" s="123">
        <v>26.3</v>
      </c>
      <c r="E13" s="123">
        <v>32</v>
      </c>
    </row>
    <row r="14" spans="2:5" ht="15">
      <c r="B14" s="119" t="s">
        <v>215</v>
      </c>
      <c r="C14" s="124">
        <v>3.1</v>
      </c>
      <c r="D14" s="124">
        <v>3.1</v>
      </c>
      <c r="E14" s="124">
        <v>3.1</v>
      </c>
    </row>
    <row r="15" spans="2:5" ht="71.25" customHeight="1">
      <c r="B15" s="324" t="s">
        <v>183</v>
      </c>
      <c r="C15" s="325"/>
      <c r="D15" s="325"/>
      <c r="E15" s="325"/>
    </row>
  </sheetData>
  <sheetProtection/>
  <mergeCells count="2">
    <mergeCell ref="B15:E15"/>
    <mergeCell ref="B2:E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D30" sqref="D30"/>
    </sheetView>
  </sheetViews>
  <sheetFormatPr defaultColWidth="11.421875" defaultRowHeight="15"/>
  <cols>
    <col min="1" max="1" width="3.7109375" style="0" customWidth="1"/>
    <col min="2" max="2" width="16.421875" style="0" customWidth="1"/>
    <col min="3" max="3" width="22.140625" style="0" customWidth="1"/>
    <col min="4" max="12" width="12.7109375" style="0" customWidth="1"/>
  </cols>
  <sheetData>
    <row r="1" ht="15" customHeight="1"/>
    <row r="2" spans="2:12" ht="30" customHeight="1">
      <c r="B2" s="326" t="s">
        <v>187</v>
      </c>
      <c r="C2" s="327"/>
      <c r="D2" s="327"/>
      <c r="E2" s="327"/>
      <c r="F2" s="327"/>
      <c r="G2" s="327"/>
      <c r="H2" s="327"/>
      <c r="I2" s="327"/>
      <c r="J2" s="327"/>
      <c r="K2" s="327"/>
      <c r="L2" s="327"/>
    </row>
    <row r="3" spans="2:12" ht="9.75" customHeight="1">
      <c r="B3" s="95"/>
      <c r="C3" s="95"/>
      <c r="D3" s="95"/>
      <c r="E3" s="95"/>
      <c r="F3" s="95"/>
      <c r="G3" s="95"/>
      <c r="H3" s="95"/>
      <c r="I3" s="95"/>
      <c r="J3" s="95"/>
      <c r="K3" s="95"/>
      <c r="L3" s="127" t="s">
        <v>94</v>
      </c>
    </row>
    <row r="4" spans="2:12" ht="30" customHeight="1">
      <c r="B4" s="95"/>
      <c r="C4" s="95"/>
      <c r="D4" s="328" t="s">
        <v>186</v>
      </c>
      <c r="E4" s="329"/>
      <c r="F4" s="330" t="s">
        <v>12</v>
      </c>
      <c r="G4" s="331"/>
      <c r="H4" s="331"/>
      <c r="I4" s="331"/>
      <c r="J4" s="332"/>
      <c r="K4" s="333" t="s">
        <v>13</v>
      </c>
      <c r="L4" s="334"/>
    </row>
    <row r="5" spans="2:12" ht="30" customHeight="1">
      <c r="B5" s="128"/>
      <c r="C5" s="128"/>
      <c r="D5" s="130" t="s">
        <v>14</v>
      </c>
      <c r="E5" s="131" t="s">
        <v>15</v>
      </c>
      <c r="F5" s="130" t="s">
        <v>16</v>
      </c>
      <c r="G5" s="131" t="s">
        <v>17</v>
      </c>
      <c r="H5" s="131" t="s">
        <v>18</v>
      </c>
      <c r="I5" s="131" t="s">
        <v>19</v>
      </c>
      <c r="J5" s="132" t="s">
        <v>20</v>
      </c>
      <c r="K5" s="129" t="s">
        <v>95</v>
      </c>
      <c r="L5" s="46" t="s">
        <v>96</v>
      </c>
    </row>
    <row r="6" spans="2:12" ht="15">
      <c r="B6" s="174"/>
      <c r="C6" s="157" t="s">
        <v>3</v>
      </c>
      <c r="D6" s="137">
        <v>1641.0657</v>
      </c>
      <c r="E6" s="137">
        <v>1471.1107</v>
      </c>
      <c r="F6" s="138">
        <v>1407.0123</v>
      </c>
      <c r="G6" s="137">
        <v>1294.3165</v>
      </c>
      <c r="H6" s="139">
        <v>1164.5316</v>
      </c>
      <c r="I6" s="137">
        <v>1094.2078</v>
      </c>
      <c r="J6" s="140">
        <v>1026.221</v>
      </c>
      <c r="K6" s="133">
        <v>1281.9126</v>
      </c>
      <c r="L6" s="166">
        <f>K6/$K$10*100</f>
        <v>86.47973851385434</v>
      </c>
    </row>
    <row r="7" spans="2:12" ht="15">
      <c r="B7" s="175"/>
      <c r="C7" s="115" t="s">
        <v>4</v>
      </c>
      <c r="D7" s="141">
        <v>15.7019</v>
      </c>
      <c r="E7" s="141">
        <v>38.4837</v>
      </c>
      <c r="F7" s="142">
        <v>64.6166</v>
      </c>
      <c r="G7" s="141">
        <v>103.3987</v>
      </c>
      <c r="H7" s="142">
        <v>157.2477</v>
      </c>
      <c r="I7" s="141">
        <v>231.8845</v>
      </c>
      <c r="J7" s="143">
        <v>355.5917</v>
      </c>
      <c r="K7" s="134">
        <v>133.5416</v>
      </c>
      <c r="L7" s="167">
        <f>K7/$K$10*100</f>
        <v>9.008915778440533</v>
      </c>
    </row>
    <row r="8" spans="2:12" ht="15">
      <c r="B8" s="175" t="s">
        <v>9</v>
      </c>
      <c r="C8" s="115" t="s">
        <v>142</v>
      </c>
      <c r="D8" s="141">
        <v>84.2896</v>
      </c>
      <c r="E8" s="141">
        <v>48.6325</v>
      </c>
      <c r="F8" s="142">
        <v>48.5343</v>
      </c>
      <c r="G8" s="141">
        <v>53.6513</v>
      </c>
      <c r="H8" s="142">
        <v>55.9663</v>
      </c>
      <c r="I8" s="141">
        <v>58.7051</v>
      </c>
      <c r="J8" s="143">
        <v>59.7503</v>
      </c>
      <c r="K8" s="134">
        <v>53.8842</v>
      </c>
      <c r="L8" s="167">
        <f>K8/$K$10*100</f>
        <v>3.635108607270285</v>
      </c>
    </row>
    <row r="9" spans="2:12" ht="15">
      <c r="B9" s="175"/>
      <c r="C9" s="115" t="s">
        <v>6</v>
      </c>
      <c r="D9" s="141">
        <v>0.0278</v>
      </c>
      <c r="E9" s="141">
        <v>9.3244</v>
      </c>
      <c r="F9" s="142">
        <v>11.1834</v>
      </c>
      <c r="G9" s="141">
        <v>14.1491</v>
      </c>
      <c r="H9" s="142">
        <v>15.1787</v>
      </c>
      <c r="I9" s="141">
        <v>15.8605</v>
      </c>
      <c r="J9" s="143">
        <v>18.3529</v>
      </c>
      <c r="K9" s="134">
        <v>12.9887</v>
      </c>
      <c r="L9" s="167">
        <f>K9/$K$10*100</f>
        <v>0.87623710043485</v>
      </c>
    </row>
    <row r="10" spans="2:12" ht="15">
      <c r="B10" s="175"/>
      <c r="C10" s="158" t="s">
        <v>7</v>
      </c>
      <c r="D10" s="162">
        <v>1741.085</v>
      </c>
      <c r="E10" s="162">
        <v>1567.5513</v>
      </c>
      <c r="F10" s="163">
        <v>1531.3465</v>
      </c>
      <c r="G10" s="162">
        <v>1465.5157</v>
      </c>
      <c r="H10" s="163">
        <v>1392.9242</v>
      </c>
      <c r="I10" s="162">
        <v>1400.658</v>
      </c>
      <c r="J10" s="164">
        <v>1459.9159</v>
      </c>
      <c r="K10" s="165">
        <v>1482.3271</v>
      </c>
      <c r="L10" s="168">
        <v>100</v>
      </c>
    </row>
    <row r="11" spans="2:12" ht="15">
      <c r="B11" s="176"/>
      <c r="C11" s="159" t="s">
        <v>143</v>
      </c>
      <c r="D11" s="144">
        <v>2.171180996293412</v>
      </c>
      <c r="E11" s="144">
        <v>18.96463701236708</v>
      </c>
      <c r="F11" s="145">
        <v>21.9451830734187</v>
      </c>
      <c r="G11" s="144">
        <v>16.80833733012859</v>
      </c>
      <c r="H11" s="145">
        <v>15.659891540625312</v>
      </c>
      <c r="I11" s="144">
        <v>12.632475247390213</v>
      </c>
      <c r="J11" s="146">
        <v>11.818294799776695</v>
      </c>
      <c r="K11" s="145">
        <v>100</v>
      </c>
      <c r="L11" s="156"/>
    </row>
    <row r="12" spans="2:12" ht="15">
      <c r="B12" s="177"/>
      <c r="C12" s="115" t="s">
        <v>98</v>
      </c>
      <c r="D12" s="122">
        <v>1780.1145</v>
      </c>
      <c r="E12" s="122">
        <v>1677.7572</v>
      </c>
      <c r="F12" s="135">
        <v>1713.6042</v>
      </c>
      <c r="G12" s="122">
        <v>1616.41</v>
      </c>
      <c r="H12" s="135">
        <v>1521.715</v>
      </c>
      <c r="I12" s="122">
        <v>1502.322</v>
      </c>
      <c r="J12" s="136">
        <v>1539.3512</v>
      </c>
      <c r="K12" s="134">
        <v>1616.6559</v>
      </c>
      <c r="L12" s="167">
        <f>K12/$K$16*100</f>
        <v>94.37824366562091</v>
      </c>
    </row>
    <row r="13" spans="2:12" ht="15">
      <c r="B13" s="177"/>
      <c r="C13" s="115" t="s">
        <v>4</v>
      </c>
      <c r="D13" s="122">
        <v>3.5874</v>
      </c>
      <c r="E13" s="122">
        <v>8.2664</v>
      </c>
      <c r="F13" s="135">
        <v>10.4815</v>
      </c>
      <c r="G13" s="122">
        <v>14.0446</v>
      </c>
      <c r="H13" s="135">
        <v>17.9773</v>
      </c>
      <c r="I13" s="122">
        <v>26.3289</v>
      </c>
      <c r="J13" s="136">
        <v>44.2433</v>
      </c>
      <c r="K13" s="134">
        <v>16.2415</v>
      </c>
      <c r="L13" s="167">
        <f>K13/$K$16*100</f>
        <v>0.9481573936019296</v>
      </c>
    </row>
    <row r="14" spans="2:12" ht="15">
      <c r="B14" s="177" t="s">
        <v>2</v>
      </c>
      <c r="C14" s="115" t="s">
        <v>5</v>
      </c>
      <c r="D14" s="122">
        <v>74.4803</v>
      </c>
      <c r="E14" s="122">
        <v>56.1633</v>
      </c>
      <c r="F14" s="135">
        <v>59.5142</v>
      </c>
      <c r="G14" s="122">
        <v>64.2761</v>
      </c>
      <c r="H14" s="135">
        <v>66.3388</v>
      </c>
      <c r="I14" s="122">
        <v>71.1145</v>
      </c>
      <c r="J14" s="136">
        <v>78.6509</v>
      </c>
      <c r="K14" s="134">
        <v>63.7463</v>
      </c>
      <c r="L14" s="167">
        <f>K14/$K$16*100</f>
        <v>3.7214250937269764</v>
      </c>
    </row>
    <row r="15" spans="2:12" ht="15">
      <c r="B15" s="177"/>
      <c r="C15" s="115" t="s">
        <v>6</v>
      </c>
      <c r="D15" s="122">
        <v>0.0467</v>
      </c>
      <c r="E15" s="122">
        <v>10.4456</v>
      </c>
      <c r="F15" s="135">
        <v>13.2368</v>
      </c>
      <c r="G15" s="122">
        <v>18.4008</v>
      </c>
      <c r="H15" s="135">
        <v>20.4225</v>
      </c>
      <c r="I15" s="122">
        <v>23.0118</v>
      </c>
      <c r="J15" s="136">
        <v>25.2511</v>
      </c>
      <c r="K15" s="134">
        <v>16.3102</v>
      </c>
      <c r="L15" s="167">
        <f>K15/$K$16*100</f>
        <v>0.9521680091817993</v>
      </c>
    </row>
    <row r="16" spans="2:12" ht="15">
      <c r="B16" s="177"/>
      <c r="C16" s="158" t="s">
        <v>99</v>
      </c>
      <c r="D16" s="162">
        <v>1858.229</v>
      </c>
      <c r="E16" s="162">
        <v>1752.6324</v>
      </c>
      <c r="F16" s="163">
        <v>1796.8368</v>
      </c>
      <c r="G16" s="162">
        <v>1713.1314</v>
      </c>
      <c r="H16" s="163">
        <v>1626.4535</v>
      </c>
      <c r="I16" s="162">
        <v>1622.7771</v>
      </c>
      <c r="J16" s="164">
        <v>1687.4965</v>
      </c>
      <c r="K16" s="165">
        <v>1712.954</v>
      </c>
      <c r="L16" s="168">
        <v>100</v>
      </c>
    </row>
    <row r="17" spans="2:12" ht="15">
      <c r="B17" s="178"/>
      <c r="C17" s="159" t="s">
        <v>143</v>
      </c>
      <c r="D17" s="144">
        <v>2.6038496645307068</v>
      </c>
      <c r="E17" s="144">
        <v>20.714654628574685</v>
      </c>
      <c r="F17" s="145">
        <v>22.976681741825068</v>
      </c>
      <c r="G17" s="144">
        <v>17.58531907973239</v>
      </c>
      <c r="H17" s="145">
        <v>15.692252284515225</v>
      </c>
      <c r="I17" s="144">
        <v>11.535549131363757</v>
      </c>
      <c r="J17" s="146">
        <v>8.89169346945818</v>
      </c>
      <c r="K17" s="145">
        <v>100</v>
      </c>
      <c r="L17" s="169"/>
    </row>
    <row r="18" spans="2:12" ht="15">
      <c r="B18" s="177"/>
      <c r="C18" s="115" t="s">
        <v>100</v>
      </c>
      <c r="D18" s="122">
        <v>1448.9054</v>
      </c>
      <c r="E18" s="122">
        <v>1239.5622</v>
      </c>
      <c r="F18" s="135">
        <v>1092.329</v>
      </c>
      <c r="G18" s="122">
        <v>964.2197</v>
      </c>
      <c r="H18" s="135">
        <v>828.4611</v>
      </c>
      <c r="I18" s="122">
        <v>771.2425</v>
      </c>
      <c r="J18" s="136">
        <v>732.5748</v>
      </c>
      <c r="K18" s="134">
        <v>967.0077</v>
      </c>
      <c r="L18" s="167">
        <f>K18/$K$22*100</f>
        <v>76.42104674188535</v>
      </c>
    </row>
    <row r="19" spans="2:12" ht="15">
      <c r="B19" s="177"/>
      <c r="C19" s="115" t="s">
        <v>4</v>
      </c>
      <c r="D19" s="122">
        <v>32.4437</v>
      </c>
      <c r="E19" s="122">
        <v>72.3424</v>
      </c>
      <c r="F19" s="135">
        <v>120.1803</v>
      </c>
      <c r="G19" s="122">
        <v>194.973</v>
      </c>
      <c r="H19" s="135">
        <v>288.2859</v>
      </c>
      <c r="I19" s="122">
        <v>394.553</v>
      </c>
      <c r="J19" s="136">
        <v>533.7653</v>
      </c>
      <c r="K19" s="134">
        <v>243.89</v>
      </c>
      <c r="L19" s="167">
        <f>K19/$K$22*100</f>
        <v>19.274230277461506</v>
      </c>
    </row>
    <row r="20" spans="2:12" ht="15">
      <c r="B20" s="177" t="s">
        <v>8</v>
      </c>
      <c r="C20" s="115" t="s">
        <v>5</v>
      </c>
      <c r="D20" s="122">
        <v>97.8456</v>
      </c>
      <c r="E20" s="122">
        <v>40.1942</v>
      </c>
      <c r="F20" s="135">
        <v>37.2645</v>
      </c>
      <c r="G20" s="122">
        <v>42.7626</v>
      </c>
      <c r="H20" s="135">
        <v>46.2069</v>
      </c>
      <c r="I20" s="122">
        <v>48.8849</v>
      </c>
      <c r="J20" s="136">
        <v>48.9342</v>
      </c>
      <c r="K20" s="134">
        <v>44.6066</v>
      </c>
      <c r="L20" s="167">
        <f>K20/$K$22*100</f>
        <v>3.5251870937497007</v>
      </c>
    </row>
    <row r="21" spans="2:12" ht="15">
      <c r="B21" s="177"/>
      <c r="C21" s="115" t="s">
        <v>6</v>
      </c>
      <c r="D21" s="122">
        <v>0.0018</v>
      </c>
      <c r="E21" s="122">
        <v>8.0681</v>
      </c>
      <c r="F21" s="135">
        <v>9.0758</v>
      </c>
      <c r="G21" s="122">
        <v>9.7918</v>
      </c>
      <c r="H21" s="135">
        <v>10.2448</v>
      </c>
      <c r="I21" s="122">
        <v>10.2013</v>
      </c>
      <c r="J21" s="136">
        <v>14.4053</v>
      </c>
      <c r="K21" s="134">
        <v>9.8639</v>
      </c>
      <c r="L21" s="167">
        <f>K21/$K$22*100</f>
        <v>0.7795279840659829</v>
      </c>
    </row>
    <row r="22" spans="2:12" ht="15">
      <c r="B22" s="177"/>
      <c r="C22" s="158" t="s">
        <v>101</v>
      </c>
      <c r="D22" s="162">
        <v>1579.1965</v>
      </c>
      <c r="E22" s="162">
        <v>1360.1669</v>
      </c>
      <c r="F22" s="163">
        <v>1258.8496</v>
      </c>
      <c r="G22" s="162">
        <v>1211.7472</v>
      </c>
      <c r="H22" s="163">
        <v>1173.1987</v>
      </c>
      <c r="I22" s="162">
        <v>1224.8817</v>
      </c>
      <c r="J22" s="164">
        <v>1329.6797</v>
      </c>
      <c r="K22" s="165">
        <v>1265.3683</v>
      </c>
      <c r="L22" s="168">
        <v>100</v>
      </c>
    </row>
    <row r="23" spans="2:12" ht="15">
      <c r="B23" s="177"/>
      <c r="C23" s="158" t="s">
        <v>143</v>
      </c>
      <c r="D23" s="147">
        <v>1.7657135817929592</v>
      </c>
      <c r="E23" s="147">
        <v>17.324639944139356</v>
      </c>
      <c r="F23" s="148">
        <v>20.97853290917047</v>
      </c>
      <c r="G23" s="147">
        <v>16.080203181789816</v>
      </c>
      <c r="H23" s="148">
        <v>15.629565240565265</v>
      </c>
      <c r="I23" s="147">
        <v>13.660439504923524</v>
      </c>
      <c r="J23" s="149">
        <v>14.560905637618601</v>
      </c>
      <c r="K23" s="148">
        <v>100</v>
      </c>
      <c r="L23" s="170"/>
    </row>
    <row r="24" spans="2:12" ht="15">
      <c r="B24" s="172" t="s">
        <v>184</v>
      </c>
      <c r="C24" s="160" t="s">
        <v>102</v>
      </c>
      <c r="D24" s="150">
        <f>D18/D12*100</f>
        <v>81.39394404124005</v>
      </c>
      <c r="E24" s="150">
        <f aca="true" t="shared" si="0" ref="E24:J24">E18/E12*100</f>
        <v>73.88209688505583</v>
      </c>
      <c r="F24" s="151">
        <f t="shared" si="0"/>
        <v>63.74453330588242</v>
      </c>
      <c r="G24" s="150">
        <f t="shared" si="0"/>
        <v>59.65192618209488</v>
      </c>
      <c r="H24" s="151">
        <f t="shared" si="0"/>
        <v>54.442592732541904</v>
      </c>
      <c r="I24" s="150">
        <f t="shared" si="0"/>
        <v>51.336697459000135</v>
      </c>
      <c r="J24" s="152">
        <f t="shared" si="0"/>
        <v>47.58984174631494</v>
      </c>
      <c r="K24" s="151">
        <f>K18/K12*100</f>
        <v>59.81530763596632</v>
      </c>
      <c r="L24" s="150"/>
    </row>
    <row r="25" spans="2:12" ht="15">
      <c r="B25" s="173" t="s">
        <v>185</v>
      </c>
      <c r="C25" s="161" t="s">
        <v>103</v>
      </c>
      <c r="D25" s="153">
        <f>D22/D16*100</f>
        <v>84.98395515299782</v>
      </c>
      <c r="E25" s="153">
        <f aca="true" t="shared" si="1" ref="E25:K25">E22/E16*100</f>
        <v>77.6070840639486</v>
      </c>
      <c r="F25" s="154">
        <f t="shared" si="1"/>
        <v>70.0592062673694</v>
      </c>
      <c r="G25" s="153">
        <f t="shared" si="1"/>
        <v>70.73288131896946</v>
      </c>
      <c r="H25" s="154">
        <f t="shared" si="1"/>
        <v>72.13232348788328</v>
      </c>
      <c r="I25" s="153">
        <f t="shared" si="1"/>
        <v>75.48058818429222</v>
      </c>
      <c r="J25" s="155">
        <f t="shared" si="1"/>
        <v>78.79599750280963</v>
      </c>
      <c r="K25" s="154">
        <f t="shared" si="1"/>
        <v>73.8705359279934</v>
      </c>
      <c r="L25" s="153"/>
    </row>
    <row r="26" spans="2:12" ht="31.5" customHeight="1">
      <c r="B26" s="335" t="s">
        <v>216</v>
      </c>
      <c r="C26" s="336"/>
      <c r="D26" s="336"/>
      <c r="E26" s="336"/>
      <c r="F26" s="336"/>
      <c r="G26" s="336"/>
      <c r="H26" s="336"/>
      <c r="I26" s="336"/>
      <c r="J26" s="336"/>
      <c r="K26" s="336"/>
      <c r="L26" s="336"/>
    </row>
  </sheetData>
  <sheetProtection/>
  <mergeCells count="5">
    <mergeCell ref="D4:E4"/>
    <mergeCell ref="F4:J4"/>
    <mergeCell ref="K4:L4"/>
    <mergeCell ref="B2:L2"/>
    <mergeCell ref="B26:L2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K23"/>
  <sheetViews>
    <sheetView showGridLines="0" zoomScalePageLayoutView="0" workbookViewId="0" topLeftCell="A1">
      <selection activeCell="P14" sqref="P14"/>
    </sheetView>
  </sheetViews>
  <sheetFormatPr defaultColWidth="11.421875" defaultRowHeight="15"/>
  <cols>
    <col min="1" max="1" width="3.7109375" style="0" customWidth="1"/>
    <col min="2" max="2" width="11.140625" style="0" customWidth="1"/>
    <col min="3" max="3" width="13.8515625" style="0" customWidth="1"/>
    <col min="4" max="11" width="12.28125" style="0" customWidth="1"/>
  </cols>
  <sheetData>
    <row r="1" ht="15" customHeight="1"/>
    <row r="2" spans="2:11" ht="30" customHeight="1">
      <c r="B2" s="301" t="s">
        <v>188</v>
      </c>
      <c r="C2" s="342"/>
      <c r="D2" s="342"/>
      <c r="E2" s="342"/>
      <c r="F2" s="342"/>
      <c r="G2" s="342"/>
      <c r="H2" s="342"/>
      <c r="I2" s="342"/>
      <c r="J2" s="342"/>
      <c r="K2" s="342"/>
    </row>
    <row r="3" spans="2:11" ht="36.75" customHeight="1">
      <c r="B3" s="345"/>
      <c r="C3" s="346"/>
      <c r="D3" s="337" t="s">
        <v>186</v>
      </c>
      <c r="E3" s="338"/>
      <c r="F3" s="339" t="s">
        <v>12</v>
      </c>
      <c r="G3" s="340"/>
      <c r="H3" s="340"/>
      <c r="I3" s="340"/>
      <c r="J3" s="341"/>
      <c r="K3" s="349" t="s">
        <v>13</v>
      </c>
    </row>
    <row r="4" spans="2:11" ht="24" customHeight="1">
      <c r="B4" s="347"/>
      <c r="C4" s="348"/>
      <c r="D4" s="130" t="s">
        <v>14</v>
      </c>
      <c r="E4" s="131" t="s">
        <v>15</v>
      </c>
      <c r="F4" s="131" t="s">
        <v>16</v>
      </c>
      <c r="G4" s="131" t="s">
        <v>17</v>
      </c>
      <c r="H4" s="131" t="s">
        <v>18</v>
      </c>
      <c r="I4" s="131" t="s">
        <v>19</v>
      </c>
      <c r="J4" s="184" t="s">
        <v>20</v>
      </c>
      <c r="K4" s="350"/>
    </row>
    <row r="5" spans="2:11" ht="15">
      <c r="B5" s="351" t="s">
        <v>145</v>
      </c>
      <c r="C5" s="352"/>
      <c r="D5" s="185"/>
      <c r="E5" s="185"/>
      <c r="F5" s="185"/>
      <c r="G5" s="185"/>
      <c r="H5" s="185"/>
      <c r="I5" s="185"/>
      <c r="J5" s="185"/>
      <c r="K5" s="182"/>
    </row>
    <row r="6" spans="2:11" ht="15">
      <c r="B6" s="179" t="s">
        <v>21</v>
      </c>
      <c r="C6" s="187"/>
      <c r="D6" s="106">
        <v>48.166</v>
      </c>
      <c r="E6" s="106">
        <v>81.116</v>
      </c>
      <c r="F6" s="106">
        <v>75.71</v>
      </c>
      <c r="G6" s="106">
        <v>71.844</v>
      </c>
      <c r="H6" s="106">
        <v>72.78099999999999</v>
      </c>
      <c r="I6" s="106">
        <v>75.658</v>
      </c>
      <c r="J6" s="106">
        <v>72.776</v>
      </c>
      <c r="K6" s="181">
        <v>73.951</v>
      </c>
    </row>
    <row r="7" spans="2:11" ht="15">
      <c r="B7" s="179" t="s">
        <v>22</v>
      </c>
      <c r="C7" s="187"/>
      <c r="D7" s="106">
        <v>42.276</v>
      </c>
      <c r="E7" s="106">
        <v>71.627</v>
      </c>
      <c r="F7" s="106">
        <v>54.922000000000004</v>
      </c>
      <c r="G7" s="106">
        <v>46.049</v>
      </c>
      <c r="H7" s="106">
        <v>41.918</v>
      </c>
      <c r="I7" s="106">
        <v>41.347</v>
      </c>
      <c r="J7" s="106">
        <v>37.763999999999996</v>
      </c>
      <c r="K7" s="181">
        <v>49.303999999999995</v>
      </c>
    </row>
    <row r="8" spans="2:11" ht="15">
      <c r="B8" s="179" t="s">
        <v>23</v>
      </c>
      <c r="C8" s="187"/>
      <c r="D8" s="106">
        <v>45.735</v>
      </c>
      <c r="E8" s="106">
        <v>76.642</v>
      </c>
      <c r="F8" s="106">
        <v>65.423</v>
      </c>
      <c r="G8" s="106">
        <v>59.080999999999996</v>
      </c>
      <c r="H8" s="106">
        <v>56.852999999999994</v>
      </c>
      <c r="I8" s="106">
        <v>56.45099999999999</v>
      </c>
      <c r="J8" s="106">
        <v>50.383</v>
      </c>
      <c r="K8" s="181">
        <v>61.228</v>
      </c>
    </row>
    <row r="9" spans="2:11" ht="15">
      <c r="B9" s="351" t="s">
        <v>146</v>
      </c>
      <c r="C9" s="352"/>
      <c r="D9" s="185"/>
      <c r="E9" s="185"/>
      <c r="F9" s="185"/>
      <c r="G9" s="185"/>
      <c r="H9" s="185"/>
      <c r="I9" s="185"/>
      <c r="J9" s="185"/>
      <c r="K9" s="191"/>
    </row>
    <row r="10" spans="2:11" ht="15">
      <c r="B10" s="179" t="s">
        <v>21</v>
      </c>
      <c r="C10" s="187"/>
      <c r="D10" s="106">
        <v>5.876</v>
      </c>
      <c r="E10" s="106">
        <v>37.736</v>
      </c>
      <c r="F10" s="106">
        <v>39.372</v>
      </c>
      <c r="G10" s="106">
        <v>38.86</v>
      </c>
      <c r="H10" s="106">
        <v>40.528</v>
      </c>
      <c r="I10" s="106">
        <v>44.327</v>
      </c>
      <c r="J10" s="106">
        <v>47.108</v>
      </c>
      <c r="K10" s="181">
        <v>38.940000000000005</v>
      </c>
    </row>
    <row r="11" spans="2:11" ht="15">
      <c r="B11" s="179" t="s">
        <v>22</v>
      </c>
      <c r="C11" s="187"/>
      <c r="D11" s="106">
        <v>1.1280000000000001</v>
      </c>
      <c r="E11" s="106">
        <v>26.669999999999998</v>
      </c>
      <c r="F11" s="106">
        <v>28.855999999999998</v>
      </c>
      <c r="G11" s="106">
        <v>28.323999999999998</v>
      </c>
      <c r="H11" s="106">
        <v>28.116000000000003</v>
      </c>
      <c r="I11" s="106">
        <v>27.647</v>
      </c>
      <c r="J11" s="106">
        <v>26.296999999999997</v>
      </c>
      <c r="K11" s="181">
        <v>26.967999999999996</v>
      </c>
    </row>
    <row r="12" spans="2:11" ht="15">
      <c r="B12" s="179" t="s">
        <v>23</v>
      </c>
      <c r="C12" s="187"/>
      <c r="D12" s="106">
        <v>3.88</v>
      </c>
      <c r="E12" s="106">
        <v>32.509</v>
      </c>
      <c r="F12" s="106">
        <v>34.168</v>
      </c>
      <c r="G12" s="106">
        <v>33.646</v>
      </c>
      <c r="H12" s="106">
        <v>34.121</v>
      </c>
      <c r="I12" s="106">
        <v>34.99</v>
      </c>
      <c r="J12" s="106">
        <v>33.799</v>
      </c>
      <c r="K12" s="181">
        <v>32.756</v>
      </c>
    </row>
    <row r="13" spans="2:11" ht="15">
      <c r="B13" s="351" t="s">
        <v>147</v>
      </c>
      <c r="C13" s="352"/>
      <c r="D13" s="185"/>
      <c r="E13" s="185"/>
      <c r="F13" s="185"/>
      <c r="G13" s="185"/>
      <c r="H13" s="185"/>
      <c r="I13" s="185"/>
      <c r="J13" s="185"/>
      <c r="K13" s="191"/>
    </row>
    <row r="14" spans="2:11" ht="15">
      <c r="B14" s="179" t="s">
        <v>24</v>
      </c>
      <c r="C14" s="187" t="s">
        <v>25</v>
      </c>
      <c r="D14" s="106">
        <v>37.03725</v>
      </c>
      <c r="E14" s="106">
        <v>40.5515</v>
      </c>
      <c r="F14" s="106">
        <v>39.2875</v>
      </c>
      <c r="G14" s="106">
        <v>37.61975</v>
      </c>
      <c r="H14" s="106">
        <v>37.2915</v>
      </c>
      <c r="I14" s="106">
        <v>37.7395</v>
      </c>
      <c r="J14" s="106">
        <v>37.788</v>
      </c>
      <c r="K14" s="181">
        <v>38.458</v>
      </c>
    </row>
    <row r="15" spans="2:11" ht="15">
      <c r="B15" s="179"/>
      <c r="C15" s="187" t="s">
        <v>26</v>
      </c>
      <c r="D15" s="106">
        <v>34</v>
      </c>
      <c r="E15" s="106">
        <v>40.25</v>
      </c>
      <c r="F15" s="106">
        <v>39</v>
      </c>
      <c r="G15" s="106">
        <v>37.25</v>
      </c>
      <c r="H15" s="106">
        <v>36.75</v>
      </c>
      <c r="I15" s="106">
        <v>37.5</v>
      </c>
      <c r="J15" s="106">
        <v>35.38</v>
      </c>
      <c r="K15" s="181">
        <v>37.75</v>
      </c>
    </row>
    <row r="16" spans="2:11" ht="15">
      <c r="B16" s="179"/>
      <c r="C16" s="187" t="s">
        <v>27</v>
      </c>
      <c r="D16" s="106">
        <v>43</v>
      </c>
      <c r="E16" s="106">
        <v>43.25</v>
      </c>
      <c r="F16" s="106">
        <v>43.5</v>
      </c>
      <c r="G16" s="106">
        <v>43.25</v>
      </c>
      <c r="H16" s="106">
        <v>43.25</v>
      </c>
      <c r="I16" s="106">
        <v>43.75</v>
      </c>
      <c r="J16" s="106">
        <v>44.25</v>
      </c>
      <c r="K16" s="181">
        <v>43.5</v>
      </c>
    </row>
    <row r="17" spans="2:11" ht="15">
      <c r="B17" s="179" t="s">
        <v>8</v>
      </c>
      <c r="C17" s="187" t="s">
        <v>25</v>
      </c>
      <c r="D17" s="106">
        <v>34.91175</v>
      </c>
      <c r="E17" s="106">
        <v>40.177</v>
      </c>
      <c r="F17" s="106">
        <v>35.72275</v>
      </c>
      <c r="G17" s="106">
        <v>32.9315</v>
      </c>
      <c r="H17" s="106">
        <v>31.099</v>
      </c>
      <c r="I17" s="106">
        <v>30.5985</v>
      </c>
      <c r="J17" s="106">
        <v>29.20975</v>
      </c>
      <c r="K17" s="181">
        <v>33.58275</v>
      </c>
    </row>
    <row r="18" spans="2:11" ht="15">
      <c r="B18" s="179"/>
      <c r="C18" s="187" t="s">
        <v>26</v>
      </c>
      <c r="D18" s="106">
        <v>29.595</v>
      </c>
      <c r="E18" s="106">
        <v>38</v>
      </c>
      <c r="F18" s="106">
        <v>29.25</v>
      </c>
      <c r="G18" s="106">
        <v>24.25</v>
      </c>
      <c r="H18" s="106">
        <v>20.75</v>
      </c>
      <c r="I18" s="106">
        <v>19.75</v>
      </c>
      <c r="J18" s="106">
        <v>18</v>
      </c>
      <c r="K18" s="181">
        <v>24.75</v>
      </c>
    </row>
    <row r="19" spans="2:11" ht="15">
      <c r="B19" s="179"/>
      <c r="C19" s="187" t="s">
        <v>27</v>
      </c>
      <c r="D19" s="106">
        <v>41</v>
      </c>
      <c r="E19" s="106">
        <v>45.75</v>
      </c>
      <c r="F19" s="106">
        <v>44</v>
      </c>
      <c r="G19" s="106">
        <v>42</v>
      </c>
      <c r="H19" s="106">
        <v>41</v>
      </c>
      <c r="I19" s="106">
        <v>40.75</v>
      </c>
      <c r="J19" s="106">
        <v>39.75</v>
      </c>
      <c r="K19" s="181">
        <v>43</v>
      </c>
    </row>
    <row r="20" spans="2:11" ht="15">
      <c r="B20" s="179" t="s">
        <v>9</v>
      </c>
      <c r="C20" s="187" t="s">
        <v>25</v>
      </c>
      <c r="D20" s="106">
        <v>36.15975</v>
      </c>
      <c r="E20" s="106">
        <v>40.37475</v>
      </c>
      <c r="F20" s="106">
        <v>37.5235</v>
      </c>
      <c r="G20" s="106">
        <v>35.30025</v>
      </c>
      <c r="H20" s="106">
        <v>34.09575</v>
      </c>
      <c r="I20" s="106">
        <v>33.742</v>
      </c>
      <c r="J20" s="106">
        <v>32.298</v>
      </c>
      <c r="K20" s="181">
        <v>35.94125</v>
      </c>
    </row>
    <row r="21" spans="2:11" ht="15">
      <c r="B21" s="179"/>
      <c r="C21" s="187" t="s">
        <v>26</v>
      </c>
      <c r="D21" s="106">
        <v>32.75</v>
      </c>
      <c r="E21" s="106">
        <v>39.75</v>
      </c>
      <c r="F21" s="106">
        <v>35.25</v>
      </c>
      <c r="G21" s="106">
        <v>30.75</v>
      </c>
      <c r="H21" s="106">
        <v>27.2525</v>
      </c>
      <c r="I21" s="106">
        <v>26</v>
      </c>
      <c r="J21" s="106">
        <v>21.75</v>
      </c>
      <c r="K21" s="181">
        <v>31.5</v>
      </c>
    </row>
    <row r="22" spans="2:11" ht="15">
      <c r="B22" s="180"/>
      <c r="C22" s="171" t="s">
        <v>27</v>
      </c>
      <c r="D22" s="103">
        <v>42</v>
      </c>
      <c r="E22" s="103">
        <v>44.25</v>
      </c>
      <c r="F22" s="103">
        <v>43.75</v>
      </c>
      <c r="G22" s="103">
        <v>42.75</v>
      </c>
      <c r="H22" s="103">
        <v>42.75</v>
      </c>
      <c r="I22" s="103">
        <v>42.75</v>
      </c>
      <c r="J22" s="103">
        <v>42.25</v>
      </c>
      <c r="K22" s="183">
        <v>43.25</v>
      </c>
    </row>
    <row r="23" spans="2:11" ht="42.75" customHeight="1">
      <c r="B23" s="343" t="s">
        <v>189</v>
      </c>
      <c r="C23" s="344"/>
      <c r="D23" s="344"/>
      <c r="E23" s="344"/>
      <c r="F23" s="344"/>
      <c r="G23" s="344"/>
      <c r="H23" s="344"/>
      <c r="I23" s="344"/>
      <c r="J23" s="344"/>
      <c r="K23" s="344"/>
    </row>
  </sheetData>
  <sheetProtection/>
  <mergeCells count="9">
    <mergeCell ref="D3:E3"/>
    <mergeCell ref="F3:J3"/>
    <mergeCell ref="B2:K2"/>
    <mergeCell ref="B23:K23"/>
    <mergeCell ref="B3:C4"/>
    <mergeCell ref="K3:K4"/>
    <mergeCell ref="B5:C5"/>
    <mergeCell ref="B9:C9"/>
    <mergeCell ref="B13:C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2:M44"/>
  <sheetViews>
    <sheetView showGridLines="0" zoomScalePageLayoutView="0" workbookViewId="0" topLeftCell="A1">
      <selection activeCell="P12" sqref="P12"/>
    </sheetView>
  </sheetViews>
  <sheetFormatPr defaultColWidth="11.421875" defaultRowHeight="15"/>
  <cols>
    <col min="1" max="1" width="3.7109375" style="5" customWidth="1"/>
    <col min="2" max="2" width="42.7109375" style="2" customWidth="1"/>
    <col min="3" max="4" width="10.7109375" style="8" customWidth="1"/>
    <col min="5" max="10" width="10.7109375" style="2" customWidth="1"/>
    <col min="11" max="12" width="10.7109375" style="5" customWidth="1"/>
    <col min="13" max="16384" width="11.421875" style="5" customWidth="1"/>
  </cols>
  <sheetData>
    <row r="1" ht="15" customHeight="1"/>
    <row r="2" spans="2:12" ht="30" customHeight="1">
      <c r="B2" s="354" t="s">
        <v>190</v>
      </c>
      <c r="C2" s="355"/>
      <c r="D2" s="355"/>
      <c r="E2" s="355"/>
      <c r="F2" s="355"/>
      <c r="G2" s="355"/>
      <c r="H2" s="355"/>
      <c r="I2" s="355"/>
      <c r="J2" s="355"/>
      <c r="K2" s="355"/>
      <c r="L2" s="355"/>
    </row>
    <row r="3" spans="2:12" ht="13.5" customHeight="1">
      <c r="B3" s="94"/>
      <c r="C3" s="360" t="s">
        <v>76</v>
      </c>
      <c r="D3" s="365"/>
      <c r="E3" s="365"/>
      <c r="F3" s="365"/>
      <c r="G3" s="365"/>
      <c r="H3" s="360" t="s">
        <v>77</v>
      </c>
      <c r="I3" s="361"/>
      <c r="J3" s="361"/>
      <c r="K3" s="361"/>
      <c r="L3" s="362"/>
    </row>
    <row r="4" spans="2:12" ht="15" customHeight="1">
      <c r="B4" s="126"/>
      <c r="C4" s="358" t="s">
        <v>106</v>
      </c>
      <c r="D4" s="359"/>
      <c r="E4" s="353" t="s">
        <v>107</v>
      </c>
      <c r="F4" s="353"/>
      <c r="G4" s="353"/>
      <c r="H4" s="353" t="s">
        <v>106</v>
      </c>
      <c r="I4" s="353"/>
      <c r="J4" s="363" t="s">
        <v>195</v>
      </c>
      <c r="K4" s="363"/>
      <c r="L4" s="364"/>
    </row>
    <row r="5" spans="2:13" ht="15">
      <c r="B5" s="128"/>
      <c r="C5" s="192" t="s">
        <v>2</v>
      </c>
      <c r="D5" s="192" t="s">
        <v>8</v>
      </c>
      <c r="E5" s="131" t="s">
        <v>2</v>
      </c>
      <c r="F5" s="131" t="s">
        <v>8</v>
      </c>
      <c r="G5" s="131" t="s">
        <v>9</v>
      </c>
      <c r="H5" s="131" t="s">
        <v>2</v>
      </c>
      <c r="I5" s="131" t="s">
        <v>8</v>
      </c>
      <c r="J5" s="131" t="s">
        <v>2</v>
      </c>
      <c r="K5" s="131" t="s">
        <v>8</v>
      </c>
      <c r="L5" s="131" t="s">
        <v>9</v>
      </c>
      <c r="M5" s="5"/>
    </row>
    <row r="6" spans="2:12" ht="15" customHeight="1">
      <c r="B6" s="265" t="s">
        <v>108</v>
      </c>
      <c r="C6" s="273">
        <v>100</v>
      </c>
      <c r="D6" s="273">
        <v>100</v>
      </c>
      <c r="E6" s="277">
        <v>1630</v>
      </c>
      <c r="F6" s="278">
        <v>970</v>
      </c>
      <c r="G6" s="290">
        <v>1289</v>
      </c>
      <c r="H6" s="296">
        <v>100</v>
      </c>
      <c r="I6" s="296">
        <v>100</v>
      </c>
      <c r="J6" s="279">
        <v>1874.2228</v>
      </c>
      <c r="K6" s="280">
        <v>1342.4874</v>
      </c>
      <c r="L6" s="285">
        <v>1706</v>
      </c>
    </row>
    <row r="7" spans="2:12" ht="15" customHeight="1">
      <c r="B7" s="266" t="s">
        <v>109</v>
      </c>
      <c r="C7" s="274">
        <f>C8+C16</f>
        <v>61.049061617034965</v>
      </c>
      <c r="D7" s="274">
        <f>D8+D16</f>
        <v>73.061134587692</v>
      </c>
      <c r="E7" s="279">
        <v>1601.4579</v>
      </c>
      <c r="F7" s="280">
        <v>940.4132</v>
      </c>
      <c r="G7" s="291">
        <v>1232</v>
      </c>
      <c r="H7" s="297">
        <f>H8+H16</f>
        <v>53.24326324873762</v>
      </c>
      <c r="I7" s="297">
        <f>I8+I16</f>
        <v>65.91255333457217</v>
      </c>
      <c r="J7" s="279">
        <v>1965.4604</v>
      </c>
      <c r="K7" s="280">
        <v>1382.2239</v>
      </c>
      <c r="L7" s="285">
        <v>1697</v>
      </c>
    </row>
    <row r="8" spans="2:12" ht="15" customHeight="1">
      <c r="B8" s="267" t="s">
        <v>78</v>
      </c>
      <c r="C8" s="275">
        <f>C9+C10+C11+C12+C13+C14+C15</f>
        <v>57.86082627833725</v>
      </c>
      <c r="D8" s="275">
        <f>D9+D10+D11+D12+D13+D14+D15</f>
        <v>68.98098026845776</v>
      </c>
      <c r="E8" s="281">
        <v>1638.5882</v>
      </c>
      <c r="F8" s="282">
        <v>968.3072</v>
      </c>
      <c r="G8" s="292">
        <v>1264</v>
      </c>
      <c r="H8" s="298">
        <f>H9+H10+H11+H12+H13+H14+H15</f>
        <v>49.65762718099104</v>
      </c>
      <c r="I8" s="298">
        <f>I9+I10+I11+I12+I13+I14+I15</f>
        <v>60.968928072019324</v>
      </c>
      <c r="J8" s="281">
        <v>2041.7695</v>
      </c>
      <c r="K8" s="282">
        <v>1451.2134</v>
      </c>
      <c r="L8" s="286">
        <v>1772</v>
      </c>
    </row>
    <row r="9" spans="2:12" ht="15" customHeight="1">
      <c r="B9" s="268" t="s">
        <v>79</v>
      </c>
      <c r="C9" s="125">
        <v>44.371485991234216</v>
      </c>
      <c r="D9" s="125">
        <v>56.45291416359125</v>
      </c>
      <c r="E9" s="283">
        <v>1569.5978</v>
      </c>
      <c r="F9" s="284">
        <v>820.0269</v>
      </c>
      <c r="G9" s="293">
        <v>1139.6954</v>
      </c>
      <c r="H9" s="125">
        <v>41.35203135456488</v>
      </c>
      <c r="I9" s="125">
        <v>50.516023985090506</v>
      </c>
      <c r="J9" s="283">
        <v>2084.772</v>
      </c>
      <c r="K9" s="284">
        <v>1362.363</v>
      </c>
      <c r="L9" s="284">
        <v>1748.7217</v>
      </c>
    </row>
    <row r="10" spans="2:12" ht="15" customHeight="1">
      <c r="B10" s="268" t="s">
        <v>80</v>
      </c>
      <c r="C10" s="125">
        <v>4.720720222627492</v>
      </c>
      <c r="D10" s="125">
        <v>6.937937290784965</v>
      </c>
      <c r="E10" s="283">
        <v>2401.562</v>
      </c>
      <c r="F10" s="284">
        <v>2003.1426</v>
      </c>
      <c r="G10" s="293">
        <v>2158.4114</v>
      </c>
      <c r="H10" s="125">
        <v>4.0920459342837265</v>
      </c>
      <c r="I10" s="125">
        <v>7.589097060863079</v>
      </c>
      <c r="J10" s="283">
        <v>2660.135</v>
      </c>
      <c r="K10" s="284">
        <v>2332.5222</v>
      </c>
      <c r="L10" s="284">
        <v>2473.9723</v>
      </c>
    </row>
    <row r="11" spans="2:12" ht="15" customHeight="1">
      <c r="B11" s="268" t="s">
        <v>81</v>
      </c>
      <c r="C11" s="125">
        <v>2.8499910292012065</v>
      </c>
      <c r="D11" s="125">
        <v>0.2397647958643355</v>
      </c>
      <c r="E11" s="283">
        <v>1688.0956</v>
      </c>
      <c r="F11" s="284">
        <v>1298.9591</v>
      </c>
      <c r="G11" s="293">
        <v>1656.25</v>
      </c>
      <c r="H11" s="125">
        <v>1.8204275398698258</v>
      </c>
      <c r="I11" s="125">
        <v>0.11181242204575763</v>
      </c>
      <c r="J11" s="283">
        <v>2280.8314</v>
      </c>
      <c r="K11" s="284">
        <v>1974.5179</v>
      </c>
      <c r="L11" s="284">
        <v>2268.3038</v>
      </c>
    </row>
    <row r="12" spans="2:12" ht="15" customHeight="1">
      <c r="B12" s="268" t="s">
        <v>82</v>
      </c>
      <c r="C12" s="125">
        <v>1.8157044309893466</v>
      </c>
      <c r="D12" s="125">
        <v>0.956135108811116</v>
      </c>
      <c r="E12" s="283">
        <v>546.8703</v>
      </c>
      <c r="F12" s="284">
        <v>426.3006</v>
      </c>
      <c r="G12" s="293">
        <v>506.9599</v>
      </c>
      <c r="H12" s="125">
        <v>0.48359219875860904</v>
      </c>
      <c r="I12" s="125">
        <v>0.18352534708243537</v>
      </c>
      <c r="J12" s="283">
        <v>1652.5588</v>
      </c>
      <c r="K12" s="284">
        <v>1773.5254</v>
      </c>
      <c r="L12" s="284">
        <v>1680.8303</v>
      </c>
    </row>
    <row r="13" spans="2:12" ht="15" customHeight="1">
      <c r="B13" s="268" t="s">
        <v>83</v>
      </c>
      <c r="C13" s="125">
        <v>0.6</v>
      </c>
      <c r="D13" s="125">
        <v>3.5</v>
      </c>
      <c r="E13" s="283">
        <v>1707.2329</v>
      </c>
      <c r="F13" s="284">
        <v>1309.7089</v>
      </c>
      <c r="G13" s="293">
        <v>1368.6793</v>
      </c>
      <c r="H13" s="125">
        <v>0.4215082949581484</v>
      </c>
      <c r="I13" s="125">
        <v>2.108600879881226</v>
      </c>
      <c r="J13" s="283">
        <v>1995.1549</v>
      </c>
      <c r="K13" s="284">
        <v>1782.2192</v>
      </c>
      <c r="L13" s="284">
        <v>1829.1289</v>
      </c>
    </row>
    <row r="14" spans="2:12" ht="15" customHeight="1">
      <c r="B14" s="268" t="s">
        <v>191</v>
      </c>
      <c r="C14" s="125">
        <v>2.6</v>
      </c>
      <c r="D14" s="125">
        <v>0.7</v>
      </c>
      <c r="E14" s="283">
        <v>2324.2711</v>
      </c>
      <c r="F14" s="284">
        <v>1757.9381</v>
      </c>
      <c r="G14" s="293">
        <v>2203.4824</v>
      </c>
      <c r="H14" s="125">
        <v>1.2791044855848899</v>
      </c>
      <c r="I14" s="125">
        <v>0.3655645965098743</v>
      </c>
      <c r="J14" s="283">
        <v>2682.4721</v>
      </c>
      <c r="K14" s="284">
        <v>2274.6853</v>
      </c>
      <c r="L14" s="284">
        <v>2615.8158</v>
      </c>
    </row>
    <row r="15" spans="2:12" ht="15" customHeight="1">
      <c r="B15" s="269" t="s">
        <v>192</v>
      </c>
      <c r="C15" s="272">
        <v>0.9029246042849817</v>
      </c>
      <c r="D15" s="272">
        <v>0.19422890940607762</v>
      </c>
      <c r="E15" s="283">
        <v>1058.4732</v>
      </c>
      <c r="F15" s="284">
        <v>492.1122</v>
      </c>
      <c r="G15" s="293">
        <v>955.0035</v>
      </c>
      <c r="H15" s="125">
        <v>0.20891737297096596</v>
      </c>
      <c r="I15" s="125">
        <v>0.09430378054644521</v>
      </c>
      <c r="J15" s="283">
        <v>1226.2559</v>
      </c>
      <c r="K15" s="284">
        <v>518.1258</v>
      </c>
      <c r="L15" s="284">
        <v>1064.4892</v>
      </c>
    </row>
    <row r="16" spans="2:12" ht="15" customHeight="1">
      <c r="B16" s="267" t="s">
        <v>84</v>
      </c>
      <c r="C16" s="275">
        <f>C17+C18+C19+C20</f>
        <v>3.1882353386977123</v>
      </c>
      <c r="D16" s="275">
        <f>D17+D18+D19+D20</f>
        <v>4.080154319234237</v>
      </c>
      <c r="E16" s="281">
        <v>927.238</v>
      </c>
      <c r="F16" s="282">
        <v>469.0281</v>
      </c>
      <c r="G16" s="292">
        <v>663</v>
      </c>
      <c r="H16" s="298">
        <f>H17+H18+H19+H20</f>
        <v>3.5856360677465764</v>
      </c>
      <c r="I16" s="298">
        <f>I17+I18</f>
        <v>4.943625262552847</v>
      </c>
      <c r="J16" s="281">
        <v>866.6758</v>
      </c>
      <c r="K16" s="282">
        <v>550.8629</v>
      </c>
      <c r="L16" s="287">
        <v>708</v>
      </c>
    </row>
    <row r="17" spans="2:12" ht="15" customHeight="1">
      <c r="B17" s="268" t="s">
        <v>85</v>
      </c>
      <c r="C17" s="125">
        <v>2.4957892426660324</v>
      </c>
      <c r="D17" s="125">
        <v>3.4461168407852507</v>
      </c>
      <c r="E17" s="283">
        <v>801.7659</v>
      </c>
      <c r="F17" s="284">
        <v>453.5667</v>
      </c>
      <c r="G17" s="293">
        <v>594.7152</v>
      </c>
      <c r="H17" s="125">
        <v>3.3128942017430463</v>
      </c>
      <c r="I17" s="125">
        <v>4.846901502530147</v>
      </c>
      <c r="J17" s="283">
        <v>825.3473</v>
      </c>
      <c r="K17" s="284">
        <v>549.89</v>
      </c>
      <c r="L17" s="284">
        <v>687.2559</v>
      </c>
    </row>
    <row r="18" spans="2:12" ht="15" customHeight="1">
      <c r="B18" s="268" t="s">
        <v>86</v>
      </c>
      <c r="C18" s="125">
        <v>0.22127961179651237</v>
      </c>
      <c r="D18" s="125">
        <v>0.4364205693675468</v>
      </c>
      <c r="E18" s="283">
        <v>678.9236</v>
      </c>
      <c r="F18" s="284">
        <v>390.697</v>
      </c>
      <c r="G18" s="293">
        <v>482.8398</v>
      </c>
      <c r="H18" s="125">
        <v>0.07575343624950466</v>
      </c>
      <c r="I18" s="125">
        <v>0.09672376002269954</v>
      </c>
      <c r="J18" s="295" t="s">
        <v>87</v>
      </c>
      <c r="K18" s="76" t="s">
        <v>87</v>
      </c>
      <c r="L18" s="76" t="s">
        <v>87</v>
      </c>
    </row>
    <row r="19" spans="2:12" ht="15" customHeight="1">
      <c r="B19" s="268" t="s">
        <v>88</v>
      </c>
      <c r="C19" s="125">
        <v>0.17433971045551985</v>
      </c>
      <c r="D19" s="125">
        <v>0.08189973419142178</v>
      </c>
      <c r="E19" s="283">
        <v>870.3463</v>
      </c>
      <c r="F19" s="284">
        <v>378.2472</v>
      </c>
      <c r="G19" s="293">
        <v>707.3434</v>
      </c>
      <c r="H19" s="125">
        <v>0.14019835876966577</v>
      </c>
      <c r="I19" s="299" t="s">
        <v>89</v>
      </c>
      <c r="J19" s="295" t="s">
        <v>87</v>
      </c>
      <c r="K19" s="76" t="s">
        <v>87</v>
      </c>
      <c r="L19" s="76" t="s">
        <v>87</v>
      </c>
    </row>
    <row r="20" spans="2:12" ht="15" customHeight="1">
      <c r="B20" s="268" t="s">
        <v>90</v>
      </c>
      <c r="C20" s="125">
        <v>0.2968267737796472</v>
      </c>
      <c r="D20" s="125">
        <v>0.11571717489001712</v>
      </c>
      <c r="E20" s="283">
        <v>2200.7668</v>
      </c>
      <c r="F20" s="284">
        <v>1289.1499</v>
      </c>
      <c r="G20" s="293">
        <v>1933.7162</v>
      </c>
      <c r="H20" s="125">
        <v>0.05679007098435958</v>
      </c>
      <c r="I20" s="299" t="s">
        <v>89</v>
      </c>
      <c r="J20" s="295" t="s">
        <v>87</v>
      </c>
      <c r="K20" s="76" t="s">
        <v>87</v>
      </c>
      <c r="L20" s="76" t="s">
        <v>87</v>
      </c>
    </row>
    <row r="21" spans="2:12" ht="15" customHeight="1">
      <c r="B21" s="270" t="s">
        <v>110</v>
      </c>
      <c r="C21" s="274">
        <f>C22+C30</f>
        <v>37.56340658478365</v>
      </c>
      <c r="D21" s="274">
        <f>D22+D30</f>
        <v>26.449886048511857</v>
      </c>
      <c r="E21" s="279">
        <v>1686.3047</v>
      </c>
      <c r="F21" s="280">
        <v>1043.5383</v>
      </c>
      <c r="G21" s="291">
        <v>1412</v>
      </c>
      <c r="H21" s="297">
        <f>H22+H30</f>
        <v>45.07894163849788</v>
      </c>
      <c r="I21" s="297">
        <f>I22+I30</f>
        <v>33.21085159477719</v>
      </c>
      <c r="J21" s="279">
        <v>1774.4471</v>
      </c>
      <c r="K21" s="280">
        <v>1268.8187</v>
      </c>
      <c r="L21" s="285">
        <v>1599</v>
      </c>
    </row>
    <row r="22" spans="2:12" ht="15" customHeight="1">
      <c r="B22" s="267" t="s">
        <v>78</v>
      </c>
      <c r="C22" s="275">
        <f>C23+C24+C25+C26+C27+C28+C29</f>
        <v>29.879611748475064</v>
      </c>
      <c r="D22" s="275">
        <f>D23+D24+D25+D26+D27+D28+D29</f>
        <v>21.146958365041787</v>
      </c>
      <c r="E22" s="281">
        <v>1794.4696</v>
      </c>
      <c r="F22" s="282">
        <v>1119.0591</v>
      </c>
      <c r="G22" s="292">
        <v>1505</v>
      </c>
      <c r="H22" s="298">
        <f>H23+H24+H25+H26+H27+H28+H29</f>
        <v>35.861955372312025</v>
      </c>
      <c r="I22" s="298">
        <f>I23+I24+I25+I26+I27+I28+I29</f>
        <v>25.23306057861118</v>
      </c>
      <c r="J22" s="281">
        <v>1899.8771</v>
      </c>
      <c r="K22" s="282">
        <v>1408.146</v>
      </c>
      <c r="L22" s="286">
        <v>1734</v>
      </c>
    </row>
    <row r="23" spans="2:12" ht="15" customHeight="1">
      <c r="B23" s="268" t="s">
        <v>91</v>
      </c>
      <c r="C23" s="125">
        <v>17.659729140195697</v>
      </c>
      <c r="D23" s="125">
        <v>12.772472805574775</v>
      </c>
      <c r="E23" s="283">
        <v>1650.1445</v>
      </c>
      <c r="F23" s="284">
        <v>860.9737</v>
      </c>
      <c r="G23" s="293">
        <v>1305.8126</v>
      </c>
      <c r="H23" s="125">
        <v>20.62683320201762</v>
      </c>
      <c r="I23" s="125">
        <v>13.452195682288675</v>
      </c>
      <c r="J23" s="283">
        <v>1798.9389</v>
      </c>
      <c r="K23" s="284">
        <v>1205.3412</v>
      </c>
      <c r="L23" s="284">
        <v>1611.045</v>
      </c>
    </row>
    <row r="24" spans="2:12" ht="15" customHeight="1">
      <c r="B24" s="268" t="s">
        <v>80</v>
      </c>
      <c r="C24" s="125">
        <v>3.4733743142019464</v>
      </c>
      <c r="D24" s="125">
        <v>2.880840252723768</v>
      </c>
      <c r="E24" s="283">
        <v>2224.7149</v>
      </c>
      <c r="F24" s="284">
        <v>1744.2846</v>
      </c>
      <c r="G24" s="293">
        <v>1995.5783</v>
      </c>
      <c r="H24" s="125">
        <v>4.492318056114041</v>
      </c>
      <c r="I24" s="125">
        <v>4.49904123704163</v>
      </c>
      <c r="J24" s="283">
        <v>2273.6392</v>
      </c>
      <c r="K24" s="284">
        <v>1928.1717</v>
      </c>
      <c r="L24" s="284">
        <v>2127.1792</v>
      </c>
    </row>
    <row r="25" spans="2:12" ht="15" customHeight="1">
      <c r="B25" s="268" t="s">
        <v>81</v>
      </c>
      <c r="C25" s="125">
        <v>1.445333885761678</v>
      </c>
      <c r="D25" s="125">
        <v>0.036727139108575335</v>
      </c>
      <c r="E25" s="283">
        <v>2567.2656</v>
      </c>
      <c r="F25" s="284">
        <v>1565.0887</v>
      </c>
      <c r="G25" s="293">
        <v>2534.1273</v>
      </c>
      <c r="H25" s="125">
        <v>1.963703630572411</v>
      </c>
      <c r="I25" s="125">
        <v>0.044578644477878376</v>
      </c>
      <c r="J25" s="283">
        <v>2618.2676</v>
      </c>
      <c r="K25" s="284">
        <v>1816.2388</v>
      </c>
      <c r="L25" s="284">
        <v>2599.9368</v>
      </c>
    </row>
    <row r="26" spans="2:12" ht="15" customHeight="1">
      <c r="B26" s="268" t="s">
        <v>82</v>
      </c>
      <c r="C26" s="125">
        <v>2.0099214093223527</v>
      </c>
      <c r="D26" s="125">
        <v>0.8516483647422407</v>
      </c>
      <c r="E26" s="283">
        <v>1525.1093</v>
      </c>
      <c r="F26" s="284">
        <v>1217.3473</v>
      </c>
      <c r="G26" s="293">
        <v>1430.1431</v>
      </c>
      <c r="H26" s="125">
        <v>2.2444539791367264</v>
      </c>
      <c r="I26" s="125">
        <v>1.1297773172366923</v>
      </c>
      <c r="J26" s="283">
        <v>1749.1404</v>
      </c>
      <c r="K26" s="284">
        <v>1659.4415</v>
      </c>
      <c r="L26" s="284">
        <v>1724.7235</v>
      </c>
    </row>
    <row r="27" spans="2:12" ht="15" customHeight="1">
      <c r="B27" s="268" t="s">
        <v>92</v>
      </c>
      <c r="C27" s="125">
        <v>2.3912529989933895</v>
      </c>
      <c r="D27" s="125">
        <v>3.805269802892424</v>
      </c>
      <c r="E27" s="283">
        <v>1668.0774</v>
      </c>
      <c r="F27" s="284">
        <v>1411.4037</v>
      </c>
      <c r="G27" s="293">
        <v>1505.7709</v>
      </c>
      <c r="H27" s="125">
        <v>3.185885925786658</v>
      </c>
      <c r="I27" s="125">
        <v>5.088288098948027</v>
      </c>
      <c r="J27" s="283">
        <v>1689.8956</v>
      </c>
      <c r="K27" s="284">
        <v>1580.7427</v>
      </c>
      <c r="L27" s="284">
        <v>1630.0456</v>
      </c>
    </row>
    <row r="28" spans="2:12" ht="15" customHeight="1">
      <c r="B28" s="268" t="s">
        <v>193</v>
      </c>
      <c r="C28" s="125">
        <v>2.5</v>
      </c>
      <c r="D28" s="125">
        <v>0.6</v>
      </c>
      <c r="E28" s="283">
        <v>2111.3369</v>
      </c>
      <c r="F28" s="284">
        <v>1697.8558</v>
      </c>
      <c r="G28" s="293">
        <v>2031.0718</v>
      </c>
      <c r="H28" s="125">
        <v>2.960840339626685</v>
      </c>
      <c r="I28" s="125">
        <v>0.7855351653199795</v>
      </c>
      <c r="J28" s="283">
        <v>2169.09</v>
      </c>
      <c r="K28" s="284">
        <v>2001.3716</v>
      </c>
      <c r="L28" s="284">
        <v>2142.2306</v>
      </c>
    </row>
    <row r="29" spans="2:12" ht="15" customHeight="1">
      <c r="B29" s="269" t="s">
        <v>192</v>
      </c>
      <c r="C29" s="125">
        <v>0.4</v>
      </c>
      <c r="D29" s="125">
        <v>0.2</v>
      </c>
      <c r="E29" s="283">
        <v>1760.2045</v>
      </c>
      <c r="F29" s="284">
        <v>815.5204</v>
      </c>
      <c r="G29" s="293">
        <v>1487.385</v>
      </c>
      <c r="H29" s="125">
        <v>0.38792023905788076</v>
      </c>
      <c r="I29" s="125">
        <v>0.2336444332982994</v>
      </c>
      <c r="J29" s="283">
        <v>1931.6795</v>
      </c>
      <c r="K29" s="284">
        <v>909.3788</v>
      </c>
      <c r="L29" s="284">
        <v>1631.7765</v>
      </c>
    </row>
    <row r="30" spans="2:12" ht="15" customHeight="1">
      <c r="B30" s="267" t="s">
        <v>84</v>
      </c>
      <c r="C30" s="275">
        <f>C31+C32+C33+C34</f>
        <v>7.683794836308589</v>
      </c>
      <c r="D30" s="275">
        <f>D31+D32+D33+D34</f>
        <v>5.302927683470071</v>
      </c>
      <c r="E30" s="281">
        <v>1265.3915</v>
      </c>
      <c r="F30" s="282">
        <v>743.4112</v>
      </c>
      <c r="G30" s="292">
        <v>1045</v>
      </c>
      <c r="H30" s="275">
        <f>H31+H32+H33+H34</f>
        <v>9.216986266185858</v>
      </c>
      <c r="I30" s="275">
        <f>I31+I32+I33+I34</f>
        <v>7.977791016166009</v>
      </c>
      <c r="J30" s="281">
        <v>1284.7686</v>
      </c>
      <c r="K30" s="282">
        <v>820.9018</v>
      </c>
      <c r="L30" s="286">
        <v>1108</v>
      </c>
    </row>
    <row r="31" spans="2:12" ht="15" customHeight="1">
      <c r="B31" s="268" t="s">
        <v>85</v>
      </c>
      <c r="C31" s="125">
        <v>2.7245063816054413</v>
      </c>
      <c r="D31" s="125">
        <v>3.654587290170025</v>
      </c>
      <c r="E31" s="283">
        <v>880.6497</v>
      </c>
      <c r="F31" s="284">
        <v>639.3266</v>
      </c>
      <c r="G31" s="293">
        <v>738.3082</v>
      </c>
      <c r="H31" s="125">
        <v>3.518036425692845</v>
      </c>
      <c r="I31" s="125">
        <v>6.256332573639946</v>
      </c>
      <c r="J31" s="283">
        <v>911.154</v>
      </c>
      <c r="K31" s="284">
        <v>707.9741</v>
      </c>
      <c r="L31" s="284">
        <v>798.5515</v>
      </c>
    </row>
    <row r="32" spans="2:12" ht="15" customHeight="1">
      <c r="B32" s="268" t="s">
        <v>86</v>
      </c>
      <c r="C32" s="125">
        <v>1.725582551247222</v>
      </c>
      <c r="D32" s="125">
        <v>0.9272851110403392</v>
      </c>
      <c r="E32" s="283">
        <v>1241.7048</v>
      </c>
      <c r="F32" s="284">
        <v>749.2956</v>
      </c>
      <c r="G32" s="293">
        <v>1062.6488</v>
      </c>
      <c r="H32" s="125">
        <v>1.942105950450217</v>
      </c>
      <c r="I32" s="125">
        <v>0.7855697323742383</v>
      </c>
      <c r="J32" s="283">
        <v>1355.7443</v>
      </c>
      <c r="K32" s="284">
        <v>1068.7656</v>
      </c>
      <c r="L32" s="284">
        <v>1293.6509</v>
      </c>
    </row>
    <row r="33" spans="2:12" ht="15" customHeight="1">
      <c r="B33" s="268" t="s">
        <v>88</v>
      </c>
      <c r="C33" s="125">
        <v>2.4400313948295733</v>
      </c>
      <c r="D33" s="125">
        <v>0.3920117280247365</v>
      </c>
      <c r="E33" s="283">
        <v>1277.848</v>
      </c>
      <c r="F33" s="284">
        <v>824.3784</v>
      </c>
      <c r="G33" s="293">
        <v>1212.3168</v>
      </c>
      <c r="H33" s="125">
        <v>3.0514013859000704</v>
      </c>
      <c r="I33" s="125">
        <v>0.48785340709927477</v>
      </c>
      <c r="J33" s="283">
        <v>1345.0628</v>
      </c>
      <c r="K33" s="284">
        <v>1050.4569</v>
      </c>
      <c r="L33" s="284">
        <v>1316.2133</v>
      </c>
    </row>
    <row r="34" spans="2:12" ht="15" customHeight="1">
      <c r="B34" s="268" t="s">
        <v>93</v>
      </c>
      <c r="C34" s="125">
        <v>0.7936745086263526</v>
      </c>
      <c r="D34" s="125">
        <v>0.32904355423497034</v>
      </c>
      <c r="E34" s="283">
        <v>2599.3272</v>
      </c>
      <c r="F34" s="284">
        <v>1786.4017</v>
      </c>
      <c r="G34" s="293">
        <v>2346.3132</v>
      </c>
      <c r="H34" s="125">
        <v>0.7054425041427254</v>
      </c>
      <c r="I34" s="125">
        <v>0.44803530305255</v>
      </c>
      <c r="J34" s="283">
        <v>2797.9891</v>
      </c>
      <c r="K34" s="284">
        <v>2025.7889</v>
      </c>
      <c r="L34" s="284">
        <v>2559.8196</v>
      </c>
    </row>
    <row r="35" spans="2:13" ht="15" customHeight="1">
      <c r="B35" s="271" t="s">
        <v>194</v>
      </c>
      <c r="C35" s="276">
        <v>1.3344057870791004</v>
      </c>
      <c r="D35" s="276">
        <v>0.591267009975678</v>
      </c>
      <c r="E35" s="289">
        <v>1430.9334</v>
      </c>
      <c r="F35" s="288">
        <v>929.7433</v>
      </c>
      <c r="G35" s="294">
        <v>1270</v>
      </c>
      <c r="H35" s="300">
        <v>1.6777951127644968</v>
      </c>
      <c r="I35" s="300">
        <v>0.8079828960844273</v>
      </c>
      <c r="J35" s="289">
        <v>1490.6572</v>
      </c>
      <c r="K35" s="288">
        <v>1133.3434</v>
      </c>
      <c r="L35" s="288">
        <v>1382</v>
      </c>
      <c r="M35" s="14"/>
    </row>
    <row r="36" spans="2:12" ht="120.75" customHeight="1">
      <c r="B36" s="315" t="s">
        <v>196</v>
      </c>
      <c r="C36" s="344"/>
      <c r="D36" s="344"/>
      <c r="E36" s="316"/>
      <c r="F36" s="316"/>
      <c r="G36" s="316"/>
      <c r="H36" s="344"/>
      <c r="I36" s="344"/>
      <c r="J36" s="316"/>
      <c r="K36" s="316"/>
      <c r="L36" s="316"/>
    </row>
    <row r="37" spans="2:11" ht="23.25" customHeight="1">
      <c r="B37" s="19"/>
      <c r="C37" s="19"/>
      <c r="D37" s="20"/>
      <c r="E37" s="20"/>
      <c r="F37" s="20"/>
      <c r="G37" s="20"/>
      <c r="H37" s="20"/>
      <c r="I37" s="20"/>
      <c r="J37" s="20"/>
      <c r="K37" s="21"/>
    </row>
    <row r="38" spans="2:11" ht="12.75" customHeight="1">
      <c r="B38" s="19"/>
      <c r="C38" s="19"/>
      <c r="D38" s="20"/>
      <c r="E38" s="20"/>
      <c r="F38" s="20"/>
      <c r="G38" s="20"/>
      <c r="H38" s="20"/>
      <c r="I38" s="20"/>
      <c r="J38" s="20"/>
      <c r="K38" s="21"/>
    </row>
    <row r="39" spans="2:12" ht="12" customHeight="1">
      <c r="B39" s="6"/>
      <c r="C39" s="19"/>
      <c r="D39" s="19"/>
      <c r="E39" s="20"/>
      <c r="F39" s="20"/>
      <c r="G39" s="20"/>
      <c r="H39" s="20"/>
      <c r="I39" s="20"/>
      <c r="J39" s="20"/>
      <c r="K39" s="20"/>
      <c r="L39" s="21"/>
    </row>
    <row r="40" spans="2:12" ht="12.75" customHeight="1">
      <c r="B40" s="6"/>
      <c r="C40" s="19"/>
      <c r="D40" s="19"/>
      <c r="E40" s="20"/>
      <c r="F40" s="20"/>
      <c r="G40" s="20"/>
      <c r="H40" s="20"/>
      <c r="I40" s="20"/>
      <c r="J40" s="20"/>
      <c r="K40" s="20"/>
      <c r="L40" s="21"/>
    </row>
    <row r="41" spans="2:12" ht="12.75" customHeight="1">
      <c r="B41" s="6"/>
      <c r="C41" s="19"/>
      <c r="D41" s="19"/>
      <c r="E41" s="20"/>
      <c r="F41" s="20"/>
      <c r="G41" s="20"/>
      <c r="H41" s="20"/>
      <c r="I41" s="20"/>
      <c r="J41" s="20"/>
      <c r="K41" s="20"/>
      <c r="L41" s="21"/>
    </row>
    <row r="42" spans="2:12" ht="28.5" customHeight="1">
      <c r="B42" s="356"/>
      <c r="C42" s="357"/>
      <c r="D42" s="357"/>
      <c r="E42" s="357"/>
      <c r="F42" s="357"/>
      <c r="G42" s="357"/>
      <c r="H42" s="357"/>
      <c r="I42" s="357"/>
      <c r="J42" s="357"/>
      <c r="K42" s="357"/>
      <c r="L42" s="357"/>
    </row>
    <row r="43" spans="2:12" ht="12.75" customHeight="1">
      <c r="B43" s="22"/>
      <c r="C43" s="19"/>
      <c r="D43" s="19"/>
      <c r="E43" s="20"/>
      <c r="F43" s="20"/>
      <c r="G43" s="20"/>
      <c r="H43" s="20"/>
      <c r="I43" s="20"/>
      <c r="J43" s="20"/>
      <c r="K43" s="20"/>
      <c r="L43" s="21"/>
    </row>
    <row r="44" spans="2:12" ht="15">
      <c r="B44" s="7"/>
      <c r="C44" s="19"/>
      <c r="D44" s="19"/>
      <c r="E44" s="20"/>
      <c r="F44" s="20"/>
      <c r="G44" s="20"/>
      <c r="H44" s="20"/>
      <c r="I44" s="20"/>
      <c r="J44" s="20"/>
      <c r="K44" s="20"/>
      <c r="L44" s="21"/>
    </row>
  </sheetData>
  <sheetProtection/>
  <mergeCells count="9">
    <mergeCell ref="E4:G4"/>
    <mergeCell ref="B2:L2"/>
    <mergeCell ref="B36:L36"/>
    <mergeCell ref="B42:L42"/>
    <mergeCell ref="C4:D4"/>
    <mergeCell ref="H3:L3"/>
    <mergeCell ref="H4:I4"/>
    <mergeCell ref="J4:L4"/>
    <mergeCell ref="C3:G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20"/>
  <sheetViews>
    <sheetView showGridLines="0" zoomScalePageLayoutView="0" workbookViewId="0" topLeftCell="A1">
      <selection activeCell="B19" sqref="B19"/>
    </sheetView>
  </sheetViews>
  <sheetFormatPr defaultColWidth="11.421875" defaultRowHeight="15"/>
  <cols>
    <col min="1" max="1" width="3.7109375" style="0" customWidth="1"/>
    <col min="2" max="2" width="36.00390625" style="0" customWidth="1"/>
    <col min="3" max="5" width="9.7109375" style="0" customWidth="1"/>
    <col min="6" max="6" width="19.28125" style="0" bestFit="1" customWidth="1"/>
  </cols>
  <sheetData>
    <row r="2" spans="2:7" ht="43.5" customHeight="1">
      <c r="B2" s="366" t="s">
        <v>198</v>
      </c>
      <c r="C2" s="367"/>
      <c r="D2" s="367"/>
      <c r="E2" s="367"/>
      <c r="F2" s="10"/>
      <c r="G2" s="10"/>
    </row>
    <row r="3" spans="2:7" ht="10.5" customHeight="1">
      <c r="B3" s="370" t="s">
        <v>148</v>
      </c>
      <c r="C3" s="370"/>
      <c r="D3" s="370"/>
      <c r="E3" s="370"/>
      <c r="F3" s="10"/>
      <c r="G3" s="10"/>
    </row>
    <row r="4" spans="2:7" ht="15">
      <c r="B4" s="196"/>
      <c r="C4" s="197" t="s">
        <v>2</v>
      </c>
      <c r="D4" s="198" t="s">
        <v>8</v>
      </c>
      <c r="E4" s="199" t="s">
        <v>9</v>
      </c>
      <c r="F4" s="10"/>
      <c r="G4" s="10"/>
    </row>
    <row r="5" spans="2:7" ht="15">
      <c r="B5" s="200" t="s">
        <v>111</v>
      </c>
      <c r="C5" s="203">
        <v>5</v>
      </c>
      <c r="D5" s="204">
        <v>7</v>
      </c>
      <c r="E5" s="201">
        <v>6</v>
      </c>
      <c r="F5" s="10"/>
      <c r="G5" s="10"/>
    </row>
    <row r="6" spans="2:7" ht="15">
      <c r="B6" s="200" t="s">
        <v>112</v>
      </c>
      <c r="C6" s="205"/>
      <c r="D6" s="206"/>
      <c r="E6" s="207"/>
      <c r="F6" s="10"/>
      <c r="G6" s="10"/>
    </row>
    <row r="7" spans="2:7" ht="15">
      <c r="B7" s="195" t="s">
        <v>199</v>
      </c>
      <c r="C7" s="208">
        <v>13</v>
      </c>
      <c r="D7" s="209">
        <v>11</v>
      </c>
      <c r="E7" s="202">
        <v>12.073412878896168</v>
      </c>
      <c r="F7" s="10"/>
      <c r="G7" s="10"/>
    </row>
    <row r="8" spans="2:7" ht="15">
      <c r="B8" s="195" t="s">
        <v>200</v>
      </c>
      <c r="C8" s="208">
        <v>82</v>
      </c>
      <c r="D8" s="209">
        <v>82</v>
      </c>
      <c r="E8" s="202">
        <v>82</v>
      </c>
      <c r="F8" s="10"/>
      <c r="G8" s="10"/>
    </row>
    <row r="9" spans="2:7" ht="15">
      <c r="B9" s="194" t="s">
        <v>221</v>
      </c>
      <c r="C9" s="210">
        <v>54.638427334425465</v>
      </c>
      <c r="D9" s="211">
        <v>39.277128626272045</v>
      </c>
      <c r="E9" s="212">
        <v>46.79366061195159</v>
      </c>
      <c r="F9" s="11"/>
      <c r="G9" s="10"/>
    </row>
    <row r="10" spans="2:7" ht="15">
      <c r="B10" s="194" t="s">
        <v>222</v>
      </c>
      <c r="C10" s="210">
        <v>9.143978989520765</v>
      </c>
      <c r="D10" s="211">
        <v>22.013743040752516</v>
      </c>
      <c r="E10" s="212">
        <v>15.492152434317733</v>
      </c>
      <c r="F10" s="11"/>
      <c r="G10" s="10"/>
    </row>
    <row r="11" spans="2:7" ht="15">
      <c r="B11" s="194" t="s">
        <v>223</v>
      </c>
      <c r="C11" s="210">
        <v>6.291182359518423</v>
      </c>
      <c r="D11" s="211">
        <v>9.752635741333346</v>
      </c>
      <c r="E11" s="212">
        <v>7.981473819356549</v>
      </c>
      <c r="F11" s="11"/>
      <c r="G11" s="10"/>
    </row>
    <row r="12" spans="2:7" ht="15">
      <c r="B12" s="194" t="s">
        <v>224</v>
      </c>
      <c r="C12" s="210">
        <v>5.494188314221078</v>
      </c>
      <c r="D12" s="211">
        <v>5.51449985073298</v>
      </c>
      <c r="E12" s="212">
        <v>5.482159425525445</v>
      </c>
      <c r="F12" s="11"/>
      <c r="G12" s="10"/>
    </row>
    <row r="13" spans="2:7" ht="15">
      <c r="B13" s="194" t="s">
        <v>225</v>
      </c>
      <c r="C13" s="210">
        <v>12.234703695036014</v>
      </c>
      <c r="D13" s="211">
        <v>10.579889280532962</v>
      </c>
      <c r="E13" s="212">
        <v>11.36645623737879</v>
      </c>
      <c r="F13" s="11"/>
      <c r="G13" s="10"/>
    </row>
    <row r="14" spans="2:7" ht="15">
      <c r="B14" s="216" t="s">
        <v>202</v>
      </c>
      <c r="C14" s="213" t="s">
        <v>87</v>
      </c>
      <c r="D14" s="214" t="s">
        <v>87</v>
      </c>
      <c r="E14" s="215" t="s">
        <v>87</v>
      </c>
      <c r="F14" s="11"/>
      <c r="G14" s="10"/>
    </row>
    <row r="15" spans="2:7" ht="105" customHeight="1">
      <c r="B15" s="368" t="s">
        <v>201</v>
      </c>
      <c r="C15" s="369"/>
      <c r="D15" s="369"/>
      <c r="E15" s="369"/>
      <c r="F15" s="11"/>
      <c r="G15" s="10"/>
    </row>
    <row r="16" ht="15">
      <c r="A16" s="10"/>
    </row>
    <row r="17" ht="15">
      <c r="A17" s="10"/>
    </row>
    <row r="18" ht="15">
      <c r="A18" s="10"/>
    </row>
    <row r="19" ht="15">
      <c r="A19" s="12"/>
    </row>
    <row r="20" ht="15">
      <c r="A20" s="13"/>
    </row>
  </sheetData>
  <sheetProtection/>
  <mergeCells count="3">
    <mergeCell ref="B2:E2"/>
    <mergeCell ref="B15:E15"/>
    <mergeCell ref="B3:E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79"/>
  <sheetViews>
    <sheetView zoomScalePageLayoutView="0" workbookViewId="0" topLeftCell="A22">
      <selection activeCell="R14" sqref="R14"/>
    </sheetView>
  </sheetViews>
  <sheetFormatPr defaultColWidth="11.421875" defaultRowHeight="15"/>
  <cols>
    <col min="1" max="1" width="5.7109375" style="3" customWidth="1"/>
    <col min="2" max="2" width="8.7109375" style="3" customWidth="1"/>
    <col min="3" max="8" width="10.7109375" style="3" customWidth="1"/>
    <col min="9" max="9" width="11.421875" style="3" customWidth="1"/>
    <col min="10" max="10" width="8.7109375" style="3" customWidth="1"/>
    <col min="11" max="13" width="10.7109375" style="3" customWidth="1"/>
    <col min="14" max="16384" width="11.421875" style="3" customWidth="1"/>
  </cols>
  <sheetData>
    <row r="1" spans="10:18" ht="15" customHeight="1">
      <c r="J1" s="371"/>
      <c r="K1" s="371"/>
      <c r="L1" s="371"/>
      <c r="M1" s="371"/>
      <c r="N1" s="371"/>
      <c r="O1" s="371"/>
      <c r="P1" s="371"/>
      <c r="Q1" s="371"/>
      <c r="R1" s="371"/>
    </row>
    <row r="2" spans="2:19" ht="45" customHeight="1">
      <c r="B2" s="382" t="s">
        <v>205</v>
      </c>
      <c r="C2" s="383"/>
      <c r="D2" s="383"/>
      <c r="E2" s="383"/>
      <c r="F2" s="383"/>
      <c r="G2" s="383"/>
      <c r="H2" s="383"/>
      <c r="I2" s="235"/>
      <c r="J2" s="382" t="s">
        <v>226</v>
      </c>
      <c r="K2" s="383"/>
      <c r="L2" s="383"/>
      <c r="M2" s="383"/>
      <c r="N2" s="383"/>
      <c r="O2" s="383"/>
      <c r="P2" s="383"/>
      <c r="Q2" s="217"/>
      <c r="R2" s="217"/>
      <c r="S2" s="217"/>
    </row>
    <row r="3" spans="2:19" ht="15" customHeight="1">
      <c r="B3" s="384"/>
      <c r="C3" s="384"/>
      <c r="D3" s="384"/>
      <c r="E3" s="384"/>
      <c r="F3" s="384"/>
      <c r="G3" s="384"/>
      <c r="H3" s="384"/>
      <c r="I3" s="219"/>
      <c r="J3" s="384"/>
      <c r="K3" s="385"/>
      <c r="L3" s="385"/>
      <c r="M3" s="385"/>
      <c r="N3" s="385"/>
      <c r="O3" s="385"/>
      <c r="P3" s="385"/>
      <c r="Q3" s="217"/>
      <c r="R3" s="217"/>
      <c r="S3" s="217"/>
    </row>
    <row r="4" spans="2:19" ht="15" customHeight="1">
      <c r="B4" s="372" t="s">
        <v>28</v>
      </c>
      <c r="C4" s="372"/>
      <c r="D4" s="372"/>
      <c r="E4" s="372"/>
      <c r="F4" s="373" t="s">
        <v>2</v>
      </c>
      <c r="G4" s="373" t="s">
        <v>8</v>
      </c>
      <c r="H4" s="373" t="s">
        <v>9</v>
      </c>
      <c r="I4" s="221"/>
      <c r="J4" s="375" t="s">
        <v>28</v>
      </c>
      <c r="K4" s="375"/>
      <c r="L4" s="375"/>
      <c r="M4" s="375"/>
      <c r="N4" s="373" t="s">
        <v>2</v>
      </c>
      <c r="O4" s="373" t="s">
        <v>8</v>
      </c>
      <c r="P4" s="373" t="s">
        <v>9</v>
      </c>
      <c r="Q4" s="217"/>
      <c r="R4" s="217"/>
      <c r="S4" s="217"/>
    </row>
    <row r="5" spans="2:19" ht="15" customHeight="1">
      <c r="B5" s="372" t="s">
        <v>204</v>
      </c>
      <c r="C5" s="372" t="s">
        <v>29</v>
      </c>
      <c r="D5" s="372"/>
      <c r="E5" s="372"/>
      <c r="F5" s="374"/>
      <c r="G5" s="374"/>
      <c r="H5" s="374"/>
      <c r="I5" s="221"/>
      <c r="J5" s="375" t="s">
        <v>204</v>
      </c>
      <c r="K5" s="375" t="s">
        <v>29</v>
      </c>
      <c r="L5" s="375"/>
      <c r="M5" s="375"/>
      <c r="N5" s="374"/>
      <c r="O5" s="374"/>
      <c r="P5" s="374"/>
      <c r="Q5" s="217"/>
      <c r="R5" s="217"/>
      <c r="S5" s="217"/>
    </row>
    <row r="6" spans="2:19" ht="15" customHeight="1">
      <c r="B6" s="372"/>
      <c r="C6" s="222">
        <v>1</v>
      </c>
      <c r="D6" s="222">
        <v>2</v>
      </c>
      <c r="E6" s="222" t="s">
        <v>30</v>
      </c>
      <c r="F6" s="374"/>
      <c r="G6" s="374"/>
      <c r="H6" s="374"/>
      <c r="I6" s="221"/>
      <c r="J6" s="375"/>
      <c r="K6" s="223">
        <v>1</v>
      </c>
      <c r="L6" s="223">
        <v>2</v>
      </c>
      <c r="M6" s="223" t="s">
        <v>30</v>
      </c>
      <c r="N6" s="374"/>
      <c r="O6" s="374"/>
      <c r="P6" s="374"/>
      <c r="Q6" s="217"/>
      <c r="R6" s="217"/>
      <c r="S6" s="217"/>
    </row>
    <row r="7" spans="2:19" ht="15" customHeight="1">
      <c r="B7" s="233" t="s">
        <v>31</v>
      </c>
      <c r="C7" s="228">
        <v>260000</v>
      </c>
      <c r="D7" s="228">
        <v>121369</v>
      </c>
      <c r="E7" s="228">
        <v>381369</v>
      </c>
      <c r="F7" s="224">
        <f>(C7/$C$53)*100</f>
        <v>3.527871952359617</v>
      </c>
      <c r="G7" s="224">
        <f>(D7/$D$53)*100</f>
        <v>1.541255301005691</v>
      </c>
      <c r="H7" s="224">
        <f>(E7/$E$53)*100</f>
        <v>2.5024212598425195</v>
      </c>
      <c r="I7" s="220"/>
      <c r="J7" s="231" t="s">
        <v>31</v>
      </c>
      <c r="K7" s="226">
        <v>109.632</v>
      </c>
      <c r="L7" s="226">
        <v>0</v>
      </c>
      <c r="M7" s="226">
        <v>109.632</v>
      </c>
      <c r="N7" s="224">
        <f>(K7/$C$53)*100</f>
        <v>0.0014875679149272676</v>
      </c>
      <c r="O7" s="224">
        <f>(L7/$D$53)*100</f>
        <v>0</v>
      </c>
      <c r="P7" s="224">
        <f>(M7/$E$53)*100</f>
        <v>0.0007193700787401575</v>
      </c>
      <c r="Q7" s="217"/>
      <c r="R7" s="217"/>
      <c r="S7" s="217"/>
    </row>
    <row r="8" spans="2:19" ht="15" customHeight="1">
      <c r="B8" s="233" t="s">
        <v>32</v>
      </c>
      <c r="C8" s="228">
        <v>155619</v>
      </c>
      <c r="D8" s="228">
        <v>260682</v>
      </c>
      <c r="E8" s="228">
        <v>416300</v>
      </c>
      <c r="F8" s="224">
        <f aca="true" t="shared" si="0" ref="F8:F52">(C8/$C$53)*100</f>
        <v>2.1115534821317357</v>
      </c>
      <c r="G8" s="224">
        <f aca="true" t="shared" si="1" ref="G8:G52">(D8/$D$53)*100</f>
        <v>3.3103800342489893</v>
      </c>
      <c r="H8" s="224">
        <f aca="true" t="shared" si="2" ref="H8:H52">(E8/$E$53)*100</f>
        <v>2.7316272965879262</v>
      </c>
      <c r="I8" s="220"/>
      <c r="J8" s="231" t="s">
        <v>32</v>
      </c>
      <c r="K8" s="226">
        <v>0</v>
      </c>
      <c r="L8" s="226">
        <v>132.209</v>
      </c>
      <c r="M8" s="226">
        <v>132.209</v>
      </c>
      <c r="N8" s="224">
        <f aca="true" t="shared" si="3" ref="N8:N52">(K8/$C$53)*100</f>
        <v>0</v>
      </c>
      <c r="O8" s="224">
        <f aca="true" t="shared" si="4" ref="O8:O52">(L8/$D$53)*100</f>
        <v>0.001678911600908481</v>
      </c>
      <c r="P8" s="224">
        <f aca="true" t="shared" si="5" ref="P8:P52">(M8/$E$53)*100</f>
        <v>0.00086751312335958</v>
      </c>
      <c r="Q8" s="217"/>
      <c r="R8" s="217"/>
      <c r="S8" s="217"/>
    </row>
    <row r="9" spans="2:19" ht="15" customHeight="1">
      <c r="B9" s="233" t="s">
        <v>33</v>
      </c>
      <c r="C9" s="228">
        <v>137571</v>
      </c>
      <c r="D9" s="228">
        <v>289556</v>
      </c>
      <c r="E9" s="228">
        <v>427127</v>
      </c>
      <c r="F9" s="224">
        <f t="shared" si="0"/>
        <v>1.8666648936848649</v>
      </c>
      <c r="G9" s="224">
        <f t="shared" si="1"/>
        <v>3.6770486692483577</v>
      </c>
      <c r="H9" s="224">
        <f t="shared" si="2"/>
        <v>2.8026706036745406</v>
      </c>
      <c r="I9" s="220"/>
      <c r="J9" s="231" t="s">
        <v>33</v>
      </c>
      <c r="K9" s="226">
        <v>428.01</v>
      </c>
      <c r="L9" s="226">
        <v>204.875</v>
      </c>
      <c r="M9" s="226">
        <v>632.886</v>
      </c>
      <c r="N9" s="224">
        <f t="shared" si="3"/>
        <v>0.0058075556704978454</v>
      </c>
      <c r="O9" s="224">
        <f t="shared" si="4"/>
        <v>0.0026016913692420715</v>
      </c>
      <c r="P9" s="224">
        <f t="shared" si="5"/>
        <v>0.004152795275590551</v>
      </c>
      <c r="Q9" s="217"/>
      <c r="R9" s="217"/>
      <c r="S9" s="217"/>
    </row>
    <row r="10" spans="2:19" ht="15" customHeight="1">
      <c r="B10" s="233" t="s">
        <v>34</v>
      </c>
      <c r="C10" s="228">
        <v>110815</v>
      </c>
      <c r="D10" s="228">
        <v>264209</v>
      </c>
      <c r="E10" s="228">
        <v>375024</v>
      </c>
      <c r="F10" s="224">
        <f t="shared" si="0"/>
        <v>1.5036197323105036</v>
      </c>
      <c r="G10" s="224">
        <f t="shared" si="1"/>
        <v>3.3551691274000164</v>
      </c>
      <c r="H10" s="224">
        <f t="shared" si="2"/>
        <v>2.4607874015748035</v>
      </c>
      <c r="I10" s="220"/>
      <c r="J10" s="231" t="s">
        <v>34</v>
      </c>
      <c r="K10" s="226">
        <v>2645.02</v>
      </c>
      <c r="L10" s="226">
        <v>1481.33</v>
      </c>
      <c r="M10" s="226">
        <v>4126.35</v>
      </c>
      <c r="N10" s="224">
        <f t="shared" si="3"/>
        <v>0.03588958412088551</v>
      </c>
      <c r="O10" s="224">
        <f t="shared" si="4"/>
        <v>0.01881129213422505</v>
      </c>
      <c r="P10" s="224">
        <f t="shared" si="5"/>
        <v>0.027075787401574805</v>
      </c>
      <c r="Q10" s="217"/>
      <c r="R10" s="217"/>
      <c r="S10" s="217"/>
    </row>
    <row r="11" spans="2:19" ht="15" customHeight="1">
      <c r="B11" s="233" t="s">
        <v>35</v>
      </c>
      <c r="C11" s="228">
        <v>80836.6</v>
      </c>
      <c r="D11" s="228">
        <v>230098</v>
      </c>
      <c r="E11" s="228">
        <v>310934</v>
      </c>
      <c r="F11" s="224">
        <f t="shared" si="0"/>
        <v>1.0968506687081288</v>
      </c>
      <c r="G11" s="224">
        <f t="shared" si="1"/>
        <v>2.9219962449291623</v>
      </c>
      <c r="H11" s="224">
        <f t="shared" si="2"/>
        <v>2.0402493438320213</v>
      </c>
      <c r="I11" s="220"/>
      <c r="J11" s="231" t="s">
        <v>35</v>
      </c>
      <c r="K11" s="226">
        <v>2344.67</v>
      </c>
      <c r="L11" s="226">
        <v>6202.65</v>
      </c>
      <c r="M11" s="226">
        <v>8547.32</v>
      </c>
      <c r="N11" s="224">
        <f t="shared" si="3"/>
        <v>0.03181421357899624</v>
      </c>
      <c r="O11" s="224">
        <f t="shared" si="4"/>
        <v>0.07876696020221761</v>
      </c>
      <c r="P11" s="224">
        <f t="shared" si="5"/>
        <v>0.056084776902887136</v>
      </c>
      <c r="Q11" s="217"/>
      <c r="R11" s="217"/>
      <c r="S11" s="217"/>
    </row>
    <row r="12" spans="2:19" ht="15" customHeight="1">
      <c r="B12" s="233" t="s">
        <v>36</v>
      </c>
      <c r="C12" s="228">
        <v>89701.3</v>
      </c>
      <c r="D12" s="228">
        <v>278750</v>
      </c>
      <c r="E12" s="228">
        <v>368452</v>
      </c>
      <c r="F12" s="224">
        <f t="shared" si="0"/>
        <v>1.2171334629238297</v>
      </c>
      <c r="G12" s="224">
        <f t="shared" si="1"/>
        <v>3.539824132647846</v>
      </c>
      <c r="H12" s="224">
        <f t="shared" si="2"/>
        <v>2.4176640419947506</v>
      </c>
      <c r="I12" s="220"/>
      <c r="J12" s="231" t="s">
        <v>36</v>
      </c>
      <c r="K12" s="226">
        <v>5780.39</v>
      </c>
      <c r="L12" s="226">
        <v>59362.2</v>
      </c>
      <c r="M12" s="226">
        <v>65142.6</v>
      </c>
      <c r="N12" s="224">
        <f t="shared" si="3"/>
        <v>0.07843259905653849</v>
      </c>
      <c r="O12" s="224">
        <f t="shared" si="4"/>
        <v>0.753835867720423</v>
      </c>
      <c r="P12" s="224">
        <f t="shared" si="5"/>
        <v>0.4274448818897637</v>
      </c>
      <c r="Q12" s="217"/>
      <c r="R12" s="217"/>
      <c r="S12" s="217"/>
    </row>
    <row r="13" spans="2:19" ht="15" customHeight="1">
      <c r="B13" s="233" t="s">
        <v>37</v>
      </c>
      <c r="C13" s="228">
        <v>98779.2</v>
      </c>
      <c r="D13" s="228">
        <v>295949</v>
      </c>
      <c r="E13" s="228">
        <v>394728</v>
      </c>
      <c r="F13" s="224">
        <f t="shared" si="0"/>
        <v>1.3403091121404658</v>
      </c>
      <c r="G13" s="224">
        <f t="shared" si="1"/>
        <v>3.7582328689972995</v>
      </c>
      <c r="H13" s="224">
        <f t="shared" si="2"/>
        <v>2.5900787401574803</v>
      </c>
      <c r="I13" s="220"/>
      <c r="J13" s="231" t="s">
        <v>37</v>
      </c>
      <c r="K13" s="226">
        <v>19219</v>
      </c>
      <c r="L13" s="226">
        <v>75466.5</v>
      </c>
      <c r="M13" s="226">
        <v>94685.5</v>
      </c>
      <c r="N13" s="224">
        <f t="shared" si="3"/>
        <v>0.26077758097076725</v>
      </c>
      <c r="O13" s="224">
        <f t="shared" si="4"/>
        <v>0.958343095628587</v>
      </c>
      <c r="P13" s="224">
        <f t="shared" si="5"/>
        <v>0.6212959317585302</v>
      </c>
      <c r="Q13" s="217"/>
      <c r="R13" s="217"/>
      <c r="S13" s="217"/>
    </row>
    <row r="14" spans="2:19" ht="15" customHeight="1">
      <c r="B14" s="233" t="s">
        <v>38</v>
      </c>
      <c r="C14" s="228">
        <v>251531</v>
      </c>
      <c r="D14" s="228">
        <v>562132</v>
      </c>
      <c r="E14" s="228">
        <v>813663</v>
      </c>
      <c r="F14" s="224">
        <f t="shared" si="0"/>
        <v>3.4129583078806416</v>
      </c>
      <c r="G14" s="224">
        <f t="shared" si="1"/>
        <v>7.138469665770758</v>
      </c>
      <c r="H14" s="224">
        <f t="shared" si="2"/>
        <v>5.338996062992126</v>
      </c>
      <c r="I14" s="220"/>
      <c r="J14" s="231" t="s">
        <v>38</v>
      </c>
      <c r="K14" s="226">
        <v>99155.5</v>
      </c>
      <c r="L14" s="226">
        <v>196871</v>
      </c>
      <c r="M14" s="226">
        <v>296027</v>
      </c>
      <c r="N14" s="224">
        <f t="shared" si="3"/>
        <v>1.3454150283545925</v>
      </c>
      <c r="O14" s="224">
        <f t="shared" si="4"/>
        <v>2.500049208317539</v>
      </c>
      <c r="P14" s="224">
        <f t="shared" si="5"/>
        <v>1.9424343832020998</v>
      </c>
      <c r="Q14" s="217"/>
      <c r="R14" s="217"/>
      <c r="S14" s="217"/>
    </row>
    <row r="15" spans="2:19" ht="15" customHeight="1">
      <c r="B15" s="233" t="s">
        <v>39</v>
      </c>
      <c r="C15" s="228">
        <v>277617</v>
      </c>
      <c r="D15" s="228">
        <v>552153</v>
      </c>
      <c r="E15" s="228">
        <v>829771</v>
      </c>
      <c r="F15" s="224">
        <f t="shared" si="0"/>
        <v>3.7669124146085378</v>
      </c>
      <c r="G15" s="224">
        <f t="shared" si="1"/>
        <v>7.011747136552129</v>
      </c>
      <c r="H15" s="224">
        <f t="shared" si="2"/>
        <v>5.444691601049869</v>
      </c>
      <c r="I15" s="220"/>
      <c r="J15" s="231" t="s">
        <v>39</v>
      </c>
      <c r="K15" s="226">
        <v>164405</v>
      </c>
      <c r="L15" s="226">
        <v>283887</v>
      </c>
      <c r="M15" s="226">
        <v>448292</v>
      </c>
      <c r="N15" s="224">
        <f t="shared" si="3"/>
        <v>2.230768416644934</v>
      </c>
      <c r="O15" s="224">
        <f t="shared" si="4"/>
        <v>3.6050584880538077</v>
      </c>
      <c r="P15" s="224">
        <f t="shared" si="5"/>
        <v>2.941548556430446</v>
      </c>
      <c r="Q15" s="217"/>
      <c r="R15" s="217"/>
      <c r="S15" s="217"/>
    </row>
    <row r="16" spans="2:19" ht="15" customHeight="1">
      <c r="B16" s="233" t="s">
        <v>153</v>
      </c>
      <c r="C16" s="228">
        <v>265786</v>
      </c>
      <c r="D16" s="228">
        <v>457416</v>
      </c>
      <c r="E16" s="228">
        <v>723202</v>
      </c>
      <c r="F16" s="224">
        <f t="shared" si="0"/>
        <v>3.606380672037897</v>
      </c>
      <c r="G16" s="224">
        <f t="shared" si="1"/>
        <v>5.80868949043676</v>
      </c>
      <c r="H16" s="224">
        <f t="shared" si="2"/>
        <v>4.745419947506561</v>
      </c>
      <c r="I16" s="220"/>
      <c r="J16" s="231" t="s">
        <v>203</v>
      </c>
      <c r="K16" s="226">
        <v>167930</v>
      </c>
      <c r="L16" s="226">
        <v>238932</v>
      </c>
      <c r="M16" s="226">
        <v>406861</v>
      </c>
      <c r="N16" s="224">
        <f t="shared" si="3"/>
        <v>2.2785982190759633</v>
      </c>
      <c r="O16" s="224">
        <f t="shared" si="4"/>
        <v>3.0341785099975427</v>
      </c>
      <c r="P16" s="224">
        <f t="shared" si="5"/>
        <v>2.669691601049869</v>
      </c>
      <c r="Q16" s="217"/>
      <c r="R16" s="217"/>
      <c r="S16" s="217"/>
    </row>
    <row r="17" spans="2:19" ht="15" customHeight="1">
      <c r="B17" s="233" t="s">
        <v>40</v>
      </c>
      <c r="C17" s="228">
        <v>289073</v>
      </c>
      <c r="D17" s="228">
        <v>425815</v>
      </c>
      <c r="E17" s="228">
        <v>714888</v>
      </c>
      <c r="F17" s="224">
        <f t="shared" si="0"/>
        <v>3.922355880324814</v>
      </c>
      <c r="G17" s="224">
        <f t="shared" si="1"/>
        <v>5.407390898810555</v>
      </c>
      <c r="H17" s="224">
        <f t="shared" si="2"/>
        <v>4.6908661417322834</v>
      </c>
      <c r="I17" s="220"/>
      <c r="J17" s="231" t="s">
        <v>40</v>
      </c>
      <c r="K17" s="226">
        <v>185380</v>
      </c>
      <c r="L17" s="226">
        <v>189450</v>
      </c>
      <c r="M17" s="226">
        <v>374829</v>
      </c>
      <c r="N17" s="224">
        <f t="shared" si="3"/>
        <v>2.515372702032407</v>
      </c>
      <c r="O17" s="224">
        <f t="shared" si="4"/>
        <v>2.405810518135011</v>
      </c>
      <c r="P17" s="224">
        <f t="shared" si="5"/>
        <v>2.459507874015748</v>
      </c>
      <c r="Q17" s="217"/>
      <c r="R17" s="217"/>
      <c r="S17" s="217"/>
    </row>
    <row r="18" spans="2:19" ht="15" customHeight="1">
      <c r="B18" s="233" t="s">
        <v>41</v>
      </c>
      <c r="C18" s="228">
        <v>305301</v>
      </c>
      <c r="D18" s="228">
        <v>419022</v>
      </c>
      <c r="E18" s="228">
        <v>724323</v>
      </c>
      <c r="F18" s="224">
        <f t="shared" si="0"/>
        <v>4.142549365105167</v>
      </c>
      <c r="G18" s="224">
        <f t="shared" si="1"/>
        <v>5.321127130799518</v>
      </c>
      <c r="H18" s="224">
        <f t="shared" si="2"/>
        <v>4.752775590551181</v>
      </c>
      <c r="I18" s="220"/>
      <c r="J18" s="231" t="s">
        <v>41</v>
      </c>
      <c r="K18" s="226">
        <v>216507</v>
      </c>
      <c r="L18" s="226">
        <v>191236</v>
      </c>
      <c r="M18" s="226">
        <v>407743</v>
      </c>
      <c r="N18" s="224">
        <f t="shared" si="3"/>
        <v>2.937726818421245</v>
      </c>
      <c r="O18" s="224">
        <f t="shared" si="4"/>
        <v>2.428490790425268</v>
      </c>
      <c r="P18" s="224">
        <f t="shared" si="5"/>
        <v>2.675479002624672</v>
      </c>
      <c r="Q18" s="217"/>
      <c r="R18" s="217"/>
      <c r="S18" s="217"/>
    </row>
    <row r="19" spans="2:19" ht="15" customHeight="1">
      <c r="B19" s="233" t="s">
        <v>154</v>
      </c>
      <c r="C19" s="228">
        <v>359322</v>
      </c>
      <c r="D19" s="228">
        <v>415396</v>
      </c>
      <c r="E19" s="228">
        <v>774718</v>
      </c>
      <c r="F19" s="224">
        <f t="shared" si="0"/>
        <v>4.875546175637548</v>
      </c>
      <c r="G19" s="224">
        <f t="shared" si="1"/>
        <v>5.275080844503622</v>
      </c>
      <c r="H19" s="224">
        <f t="shared" si="2"/>
        <v>5.083451443569554</v>
      </c>
      <c r="I19" s="220"/>
      <c r="J19" s="231" t="s">
        <v>42</v>
      </c>
      <c r="K19" s="226">
        <v>254837</v>
      </c>
      <c r="L19" s="226">
        <v>201556</v>
      </c>
      <c r="M19" s="226">
        <v>456393</v>
      </c>
      <c r="N19" s="224">
        <f t="shared" si="3"/>
        <v>3.457816556628722</v>
      </c>
      <c r="O19" s="224">
        <f t="shared" si="4"/>
        <v>2.559543651587333</v>
      </c>
      <c r="P19" s="224">
        <f t="shared" si="5"/>
        <v>2.994704724409449</v>
      </c>
      <c r="Q19" s="217"/>
      <c r="R19" s="217"/>
      <c r="S19" s="217"/>
    </row>
    <row r="20" spans="2:19" ht="15" customHeight="1">
      <c r="B20" s="233" t="s">
        <v>43</v>
      </c>
      <c r="C20" s="228">
        <v>359238</v>
      </c>
      <c r="D20" s="228">
        <v>392501</v>
      </c>
      <c r="E20" s="228">
        <v>751739</v>
      </c>
      <c r="F20" s="224">
        <f t="shared" si="0"/>
        <v>4.87440640162217</v>
      </c>
      <c r="G20" s="224">
        <f t="shared" si="1"/>
        <v>4.984339056101927</v>
      </c>
      <c r="H20" s="224">
        <f t="shared" si="2"/>
        <v>4.932670603674541</v>
      </c>
      <c r="I20" s="220"/>
      <c r="J20" s="231" t="s">
        <v>43</v>
      </c>
      <c r="K20" s="226">
        <v>287282</v>
      </c>
      <c r="L20" s="226">
        <v>216467</v>
      </c>
      <c r="M20" s="226">
        <v>503749</v>
      </c>
      <c r="N20" s="224">
        <f t="shared" si="3"/>
        <v>3.898054270068368</v>
      </c>
      <c r="O20" s="224">
        <f t="shared" si="4"/>
        <v>2.748897257477601</v>
      </c>
      <c r="P20" s="224">
        <f t="shared" si="5"/>
        <v>3.305439632545932</v>
      </c>
      <c r="Q20" s="217"/>
      <c r="R20" s="217"/>
      <c r="S20" s="217"/>
    </row>
    <row r="21" spans="2:19" ht="15" customHeight="1">
      <c r="B21" s="233" t="s">
        <v>155</v>
      </c>
      <c r="C21" s="228">
        <v>377376</v>
      </c>
      <c r="D21" s="228">
        <v>357515</v>
      </c>
      <c r="E21" s="228">
        <v>734891</v>
      </c>
      <c r="F21" s="224">
        <f t="shared" si="0"/>
        <v>5.120516176514088</v>
      </c>
      <c r="G21" s="224">
        <f t="shared" si="1"/>
        <v>4.540054618057738</v>
      </c>
      <c r="H21" s="224">
        <f t="shared" si="2"/>
        <v>4.822119422572178</v>
      </c>
      <c r="I21" s="220"/>
      <c r="J21" s="231" t="s">
        <v>44</v>
      </c>
      <c r="K21" s="226">
        <v>315246</v>
      </c>
      <c r="L21" s="226">
        <v>208750</v>
      </c>
      <c r="M21" s="226">
        <v>523996</v>
      </c>
      <c r="N21" s="224">
        <f t="shared" si="3"/>
        <v>4.277490467282923</v>
      </c>
      <c r="O21" s="224">
        <f t="shared" si="4"/>
        <v>2.6508996867811216</v>
      </c>
      <c r="P21" s="224">
        <f t="shared" si="5"/>
        <v>3.4382939632545932</v>
      </c>
      <c r="Q21" s="217"/>
      <c r="R21" s="217"/>
      <c r="S21" s="217"/>
    </row>
    <row r="22" spans="2:19" ht="15" customHeight="1">
      <c r="B22" s="233" t="s">
        <v>156</v>
      </c>
      <c r="C22" s="228">
        <v>374621</v>
      </c>
      <c r="D22" s="228">
        <v>315736</v>
      </c>
      <c r="E22" s="228">
        <v>690358</v>
      </c>
      <c r="F22" s="224">
        <f t="shared" si="0"/>
        <v>5.0831343025573545</v>
      </c>
      <c r="G22" s="224">
        <f t="shared" si="1"/>
        <v>4.009506412002512</v>
      </c>
      <c r="H22" s="224">
        <f t="shared" si="2"/>
        <v>4.529908136482939</v>
      </c>
      <c r="I22" s="220"/>
      <c r="J22" s="231" t="s">
        <v>45</v>
      </c>
      <c r="K22" s="226">
        <v>321290</v>
      </c>
      <c r="L22" s="226">
        <v>196360</v>
      </c>
      <c r="M22" s="226">
        <v>517650</v>
      </c>
      <c r="N22" s="224">
        <f t="shared" si="3"/>
        <v>4.359499921437005</v>
      </c>
      <c r="O22" s="224">
        <f t="shared" si="4"/>
        <v>2.4935600598627117</v>
      </c>
      <c r="P22" s="224">
        <f t="shared" si="5"/>
        <v>3.396653543307086</v>
      </c>
      <c r="Q22" s="217"/>
      <c r="R22" s="217"/>
      <c r="S22" s="217"/>
    </row>
    <row r="23" spans="2:19" ht="15" customHeight="1">
      <c r="B23" s="233" t="s">
        <v>46</v>
      </c>
      <c r="C23" s="228">
        <v>363725</v>
      </c>
      <c r="D23" s="228">
        <v>285664</v>
      </c>
      <c r="E23" s="228">
        <v>649388</v>
      </c>
      <c r="F23" s="224">
        <f t="shared" si="0"/>
        <v>4.935289330276929</v>
      </c>
      <c r="G23" s="224">
        <f t="shared" si="1"/>
        <v>3.6276244700581675</v>
      </c>
      <c r="H23" s="224">
        <f t="shared" si="2"/>
        <v>4.261076115485564</v>
      </c>
      <c r="I23" s="220"/>
      <c r="J23" s="231" t="s">
        <v>46</v>
      </c>
      <c r="K23" s="226">
        <v>315041</v>
      </c>
      <c r="L23" s="226">
        <v>176507</v>
      </c>
      <c r="M23" s="226">
        <v>491548</v>
      </c>
      <c r="N23" s="224">
        <f t="shared" si="3"/>
        <v>4.27470887593587</v>
      </c>
      <c r="O23" s="224">
        <f t="shared" si="4"/>
        <v>2.241448388094254</v>
      </c>
      <c r="P23" s="224">
        <f t="shared" si="5"/>
        <v>3.2253805774278215</v>
      </c>
      <c r="Q23" s="217"/>
      <c r="R23" s="217"/>
      <c r="S23" s="217"/>
    </row>
    <row r="24" spans="2:19" ht="15" customHeight="1">
      <c r="B24" s="233" t="s">
        <v>47</v>
      </c>
      <c r="C24" s="228">
        <v>337877</v>
      </c>
      <c r="D24" s="228">
        <v>254305</v>
      </c>
      <c r="E24" s="228">
        <v>592182</v>
      </c>
      <c r="F24" s="224">
        <f t="shared" si="0"/>
        <v>4.5845645832592705</v>
      </c>
      <c r="G24" s="224">
        <f t="shared" si="1"/>
        <v>3.2293990172305302</v>
      </c>
      <c r="H24" s="224">
        <f t="shared" si="2"/>
        <v>3.8857086614173224</v>
      </c>
      <c r="I24" s="220"/>
      <c r="J24" s="231" t="s">
        <v>47</v>
      </c>
      <c r="K24" s="226">
        <v>293023</v>
      </c>
      <c r="L24" s="226">
        <v>167002</v>
      </c>
      <c r="M24" s="226">
        <v>460025</v>
      </c>
      <c r="N24" s="224">
        <f t="shared" si="3"/>
        <v>3.9759523965241232</v>
      </c>
      <c r="O24" s="224">
        <f t="shared" si="4"/>
        <v>2.120745147266208</v>
      </c>
      <c r="P24" s="224">
        <f t="shared" si="5"/>
        <v>3.0185367454068244</v>
      </c>
      <c r="Q24" s="217"/>
      <c r="R24" s="217"/>
      <c r="S24" s="217"/>
    </row>
    <row r="25" spans="2:19" ht="15" customHeight="1">
      <c r="B25" s="233" t="s">
        <v>157</v>
      </c>
      <c r="C25" s="228">
        <v>312706</v>
      </c>
      <c r="D25" s="228">
        <v>246538</v>
      </c>
      <c r="E25" s="228">
        <v>559244</v>
      </c>
      <c r="F25" s="224">
        <f t="shared" si="0"/>
        <v>4.243025872056025</v>
      </c>
      <c r="G25" s="224">
        <f t="shared" si="1"/>
        <v>3.1307665005012897</v>
      </c>
      <c r="H25" s="224">
        <f t="shared" si="2"/>
        <v>3.6695800524934383</v>
      </c>
      <c r="I25" s="220"/>
      <c r="J25" s="231" t="s">
        <v>48</v>
      </c>
      <c r="K25" s="226">
        <v>272996</v>
      </c>
      <c r="L25" s="226">
        <v>160536</v>
      </c>
      <c r="M25" s="226">
        <v>433533</v>
      </c>
      <c r="N25" s="224">
        <f t="shared" si="3"/>
        <v>3.704211275024485</v>
      </c>
      <c r="O25" s="224">
        <f t="shared" si="4"/>
        <v>2.0386339263094335</v>
      </c>
      <c r="P25" s="224">
        <f t="shared" si="5"/>
        <v>2.8447047244094485</v>
      </c>
      <c r="Q25" s="217"/>
      <c r="R25" s="217"/>
      <c r="S25" s="217"/>
    </row>
    <row r="26" spans="2:19" ht="15" customHeight="1">
      <c r="B26" s="233" t="s">
        <v>49</v>
      </c>
      <c r="C26" s="228">
        <v>270567</v>
      </c>
      <c r="D26" s="228">
        <v>216791</v>
      </c>
      <c r="E26" s="228">
        <v>487358</v>
      </c>
      <c r="F26" s="224">
        <f t="shared" si="0"/>
        <v>3.6712528097464787</v>
      </c>
      <c r="G26" s="224">
        <f t="shared" si="1"/>
        <v>2.753011707769898</v>
      </c>
      <c r="H26" s="224">
        <f t="shared" si="2"/>
        <v>3.1978871391076114</v>
      </c>
      <c r="I26" s="220"/>
      <c r="J26" s="231" t="s">
        <v>49</v>
      </c>
      <c r="K26" s="226">
        <v>234506</v>
      </c>
      <c r="L26" s="226">
        <v>147879</v>
      </c>
      <c r="M26" s="226">
        <v>382385</v>
      </c>
      <c r="N26" s="224">
        <f t="shared" si="3"/>
        <v>3.1819505386924782</v>
      </c>
      <c r="O26" s="224">
        <f t="shared" si="4"/>
        <v>1.8779036875760744</v>
      </c>
      <c r="P26" s="224">
        <f t="shared" si="5"/>
        <v>2.5090879265091863</v>
      </c>
      <c r="Q26" s="217"/>
      <c r="R26" s="217"/>
      <c r="S26" s="217"/>
    </row>
    <row r="27" spans="2:19" ht="15" customHeight="1">
      <c r="B27" s="233" t="s">
        <v>50</v>
      </c>
      <c r="C27" s="228">
        <v>252021</v>
      </c>
      <c r="D27" s="228">
        <v>187183</v>
      </c>
      <c r="E27" s="228">
        <v>439204</v>
      </c>
      <c r="F27" s="224">
        <f t="shared" si="0"/>
        <v>3.419606989637012</v>
      </c>
      <c r="G27" s="224">
        <f t="shared" si="1"/>
        <v>2.3770220650095846</v>
      </c>
      <c r="H27" s="224">
        <f t="shared" si="2"/>
        <v>2.8819160104986876</v>
      </c>
      <c r="I27" s="220"/>
      <c r="J27" s="231" t="s">
        <v>50</v>
      </c>
      <c r="K27" s="226">
        <v>218203</v>
      </c>
      <c r="L27" s="226">
        <v>123724</v>
      </c>
      <c r="M27" s="226">
        <v>341928</v>
      </c>
      <c r="N27" s="224">
        <f t="shared" si="3"/>
        <v>2.9607393985412522</v>
      </c>
      <c r="O27" s="224">
        <f t="shared" si="4"/>
        <v>1.5711612591487785</v>
      </c>
      <c r="P27" s="224">
        <f t="shared" si="5"/>
        <v>2.243622047244094</v>
      </c>
      <c r="Q27" s="217"/>
      <c r="R27" s="217"/>
      <c r="S27" s="217"/>
    </row>
    <row r="28" spans="2:19" ht="15" customHeight="1">
      <c r="B28" s="233" t="s">
        <v>158</v>
      </c>
      <c r="C28" s="228">
        <v>223118</v>
      </c>
      <c r="D28" s="228">
        <v>162945</v>
      </c>
      <c r="E28" s="228">
        <v>386063</v>
      </c>
      <c r="F28" s="224">
        <f t="shared" si="0"/>
        <v>3.027429747179127</v>
      </c>
      <c r="G28" s="224">
        <f t="shared" si="1"/>
        <v>2.069225626167904</v>
      </c>
      <c r="H28" s="224">
        <f t="shared" si="2"/>
        <v>2.5332217847769027</v>
      </c>
      <c r="I28" s="220"/>
      <c r="J28" s="231" t="s">
        <v>51</v>
      </c>
      <c r="K28" s="226">
        <v>194674</v>
      </c>
      <c r="L28" s="226">
        <v>111878</v>
      </c>
      <c r="M28" s="226">
        <v>306552</v>
      </c>
      <c r="N28" s="224">
        <f t="shared" si="3"/>
        <v>2.641480555590985</v>
      </c>
      <c r="O28" s="224">
        <f t="shared" si="4"/>
        <v>1.4207298450668184</v>
      </c>
      <c r="P28" s="224">
        <f t="shared" si="5"/>
        <v>2.011496062992126</v>
      </c>
      <c r="Q28" s="217"/>
      <c r="R28" s="217"/>
      <c r="S28" s="217"/>
    </row>
    <row r="29" spans="2:19" ht="15" customHeight="1">
      <c r="B29" s="233" t="s">
        <v>52</v>
      </c>
      <c r="C29" s="228">
        <v>201606</v>
      </c>
      <c r="D29" s="228">
        <v>135653</v>
      </c>
      <c r="E29" s="228">
        <v>337259</v>
      </c>
      <c r="F29" s="224">
        <f t="shared" si="0"/>
        <v>2.7355390493362037</v>
      </c>
      <c r="G29" s="224">
        <f t="shared" si="1"/>
        <v>1.7226466836451237</v>
      </c>
      <c r="H29" s="224">
        <f t="shared" si="2"/>
        <v>2.2129855643044616</v>
      </c>
      <c r="I29" s="220"/>
      <c r="J29" s="231" t="s">
        <v>52</v>
      </c>
      <c r="K29" s="226">
        <v>173136</v>
      </c>
      <c r="L29" s="226">
        <v>89427.3</v>
      </c>
      <c r="M29" s="226">
        <v>262563</v>
      </c>
      <c r="N29" s="224">
        <f t="shared" si="3"/>
        <v>2.3492370705528254</v>
      </c>
      <c r="O29" s="224">
        <f t="shared" si="4"/>
        <v>1.1356301871122465</v>
      </c>
      <c r="P29" s="224">
        <f t="shared" si="5"/>
        <v>1.7228543307086615</v>
      </c>
      <c r="Q29" s="217"/>
      <c r="R29" s="217"/>
      <c r="S29" s="217"/>
    </row>
    <row r="30" spans="2:19" ht="15" customHeight="1">
      <c r="B30" s="233" t="s">
        <v>53</v>
      </c>
      <c r="C30" s="228">
        <v>169655</v>
      </c>
      <c r="D30" s="228">
        <v>118127</v>
      </c>
      <c r="E30" s="228">
        <v>287782</v>
      </c>
      <c r="F30" s="224">
        <f t="shared" si="0"/>
        <v>2.302004292606042</v>
      </c>
      <c r="G30" s="224">
        <f t="shared" si="1"/>
        <v>1.5000854002414066</v>
      </c>
      <c r="H30" s="224">
        <f t="shared" si="2"/>
        <v>1.8883333333333332</v>
      </c>
      <c r="I30" s="220"/>
      <c r="J30" s="231" t="s">
        <v>53</v>
      </c>
      <c r="K30" s="226">
        <v>144911</v>
      </c>
      <c r="L30" s="226">
        <v>84823.9</v>
      </c>
      <c r="M30" s="226">
        <v>229735</v>
      </c>
      <c r="N30" s="224">
        <f t="shared" si="3"/>
        <v>1.9662594326476328</v>
      </c>
      <c r="O30" s="224">
        <f t="shared" si="4"/>
        <v>1.0771719757679195</v>
      </c>
      <c r="P30" s="224">
        <f t="shared" si="5"/>
        <v>1.5074475065616797</v>
      </c>
      <c r="Q30" s="217"/>
      <c r="R30" s="217"/>
      <c r="S30" s="217"/>
    </row>
    <row r="31" spans="2:19" ht="15" customHeight="1">
      <c r="B31" s="233" t="s">
        <v>159</v>
      </c>
      <c r="C31" s="228">
        <v>154537</v>
      </c>
      <c r="D31" s="228">
        <v>94759.7</v>
      </c>
      <c r="E31" s="228">
        <v>249297</v>
      </c>
      <c r="F31" s="224">
        <f t="shared" si="0"/>
        <v>2.096872107314608</v>
      </c>
      <c r="G31" s="224">
        <f t="shared" si="1"/>
        <v>1.2033459116142424</v>
      </c>
      <c r="H31" s="224">
        <f t="shared" si="2"/>
        <v>1.6358070866141734</v>
      </c>
      <c r="I31" s="220"/>
      <c r="J31" s="231" t="s">
        <v>54</v>
      </c>
      <c r="K31" s="226">
        <v>134090</v>
      </c>
      <c r="L31" s="226">
        <v>68688.8</v>
      </c>
      <c r="M31" s="226">
        <v>202779</v>
      </c>
      <c r="N31" s="224">
        <f t="shared" si="3"/>
        <v>1.8194321157380808</v>
      </c>
      <c r="O31" s="224">
        <f t="shared" si="4"/>
        <v>0.8722736211035743</v>
      </c>
      <c r="P31" s="224">
        <f t="shared" si="5"/>
        <v>1.3305708661417324</v>
      </c>
      <c r="Q31" s="217"/>
      <c r="R31" s="217"/>
      <c r="S31" s="217"/>
    </row>
    <row r="32" spans="2:19" ht="15" customHeight="1">
      <c r="B32" s="233" t="s">
        <v>55</v>
      </c>
      <c r="C32" s="228">
        <v>137164</v>
      </c>
      <c r="D32" s="228">
        <v>80457.6</v>
      </c>
      <c r="E32" s="228">
        <v>217621</v>
      </c>
      <c r="F32" s="224">
        <f t="shared" si="0"/>
        <v>1.8611424172055944</v>
      </c>
      <c r="G32" s="224">
        <f t="shared" si="1"/>
        <v>1.0217246785109502</v>
      </c>
      <c r="H32" s="224">
        <f t="shared" si="2"/>
        <v>1.4279593175853018</v>
      </c>
      <c r="I32" s="220"/>
      <c r="J32" s="231" t="s">
        <v>55</v>
      </c>
      <c r="K32" s="226">
        <v>118220</v>
      </c>
      <c r="L32" s="226">
        <v>59563.8</v>
      </c>
      <c r="M32" s="226">
        <v>177783</v>
      </c>
      <c r="N32" s="224">
        <f t="shared" si="3"/>
        <v>1.6040962392613614</v>
      </c>
      <c r="O32" s="224">
        <f t="shared" si="4"/>
        <v>0.7563959701245193</v>
      </c>
      <c r="P32" s="224">
        <f t="shared" si="5"/>
        <v>1.1665551181102363</v>
      </c>
      <c r="Q32" s="217"/>
      <c r="R32" s="217"/>
      <c r="S32" s="217"/>
    </row>
    <row r="33" spans="2:19" ht="15" customHeight="1">
      <c r="B33" s="233" t="s">
        <v>56</v>
      </c>
      <c r="C33" s="228">
        <v>122042</v>
      </c>
      <c r="D33" s="228">
        <v>72108.7</v>
      </c>
      <c r="E33" s="228">
        <v>194150</v>
      </c>
      <c r="F33" s="224">
        <f t="shared" si="0"/>
        <v>1.6559559569610478</v>
      </c>
      <c r="G33" s="224">
        <f t="shared" si="1"/>
        <v>0.9157026598524258</v>
      </c>
      <c r="H33" s="224">
        <f t="shared" si="2"/>
        <v>1.2739501312335957</v>
      </c>
      <c r="I33" s="220"/>
      <c r="J33" s="231" t="s">
        <v>56</v>
      </c>
      <c r="K33" s="226">
        <v>105779</v>
      </c>
      <c r="L33" s="226">
        <v>55690.3</v>
      </c>
      <c r="M33" s="226">
        <v>161469</v>
      </c>
      <c r="N33" s="224">
        <f t="shared" si="3"/>
        <v>1.4352875663409537</v>
      </c>
      <c r="O33" s="224">
        <f t="shared" si="4"/>
        <v>0.7072067009664513</v>
      </c>
      <c r="P33" s="224">
        <f t="shared" si="5"/>
        <v>1.059507874015748</v>
      </c>
      <c r="Q33" s="217"/>
      <c r="R33" s="217"/>
      <c r="S33" s="217"/>
    </row>
    <row r="34" spans="2:19" ht="15" customHeight="1">
      <c r="B34" s="233" t="s">
        <v>57</v>
      </c>
      <c r="C34" s="228">
        <v>103723</v>
      </c>
      <c r="D34" s="228">
        <v>63034.7</v>
      </c>
      <c r="E34" s="228">
        <v>166758</v>
      </c>
      <c r="F34" s="224">
        <f t="shared" si="0"/>
        <v>1.4073902404407561</v>
      </c>
      <c r="G34" s="224">
        <f t="shared" si="1"/>
        <v>0.800472653826788</v>
      </c>
      <c r="H34" s="224">
        <f t="shared" si="2"/>
        <v>1.094212598425197</v>
      </c>
      <c r="I34" s="220"/>
      <c r="J34" s="231" t="s">
        <v>57</v>
      </c>
      <c r="K34" s="226">
        <v>89334.3</v>
      </c>
      <c r="L34" s="226">
        <v>45616.6</v>
      </c>
      <c r="M34" s="226">
        <v>134951</v>
      </c>
      <c r="N34" s="224">
        <f t="shared" si="3"/>
        <v>1.2121537359756913</v>
      </c>
      <c r="O34" s="224">
        <f t="shared" si="4"/>
        <v>0.5792815839617712</v>
      </c>
      <c r="P34" s="224">
        <f t="shared" si="5"/>
        <v>0.885505249343832</v>
      </c>
      <c r="Q34" s="217"/>
      <c r="R34" s="217"/>
      <c r="S34" s="217"/>
    </row>
    <row r="35" spans="2:19" ht="15" customHeight="1">
      <c r="B35" s="233" t="s">
        <v>58</v>
      </c>
      <c r="C35" s="228">
        <v>96558.6</v>
      </c>
      <c r="D35" s="228">
        <v>45586.4</v>
      </c>
      <c r="E35" s="228">
        <v>142145</v>
      </c>
      <c r="F35" s="224">
        <f t="shared" si="0"/>
        <v>1.310178371919659</v>
      </c>
      <c r="G35" s="224">
        <f t="shared" si="1"/>
        <v>0.578898076557983</v>
      </c>
      <c r="H35" s="224">
        <f t="shared" si="2"/>
        <v>0.9327099737532808</v>
      </c>
      <c r="I35" s="220"/>
      <c r="J35" s="231" t="s">
        <v>58</v>
      </c>
      <c r="K35" s="226">
        <v>84069.4</v>
      </c>
      <c r="L35" s="226">
        <v>33443</v>
      </c>
      <c r="M35" s="226">
        <v>117512</v>
      </c>
      <c r="N35" s="224">
        <f t="shared" si="3"/>
        <v>1.1407156858142369</v>
      </c>
      <c r="O35" s="224">
        <f t="shared" si="4"/>
        <v>0.4246900034731548</v>
      </c>
      <c r="P35" s="224">
        <f t="shared" si="5"/>
        <v>0.7710761154855643</v>
      </c>
      <c r="Q35" s="217"/>
      <c r="R35" s="217"/>
      <c r="S35" s="217"/>
    </row>
    <row r="36" spans="2:19" ht="15" customHeight="1">
      <c r="B36" s="233" t="s">
        <v>59</v>
      </c>
      <c r="C36" s="228">
        <v>85184.6</v>
      </c>
      <c r="D36" s="228">
        <v>42214.3</v>
      </c>
      <c r="E36" s="228">
        <v>127399</v>
      </c>
      <c r="F36" s="224">
        <f t="shared" si="0"/>
        <v>1.1558475427422041</v>
      </c>
      <c r="G36" s="224">
        <f t="shared" si="1"/>
        <v>0.5360760462164519</v>
      </c>
      <c r="H36" s="224">
        <f t="shared" si="2"/>
        <v>0.8359514435695539</v>
      </c>
      <c r="I36" s="220"/>
      <c r="J36" s="231" t="s">
        <v>59</v>
      </c>
      <c r="K36" s="226">
        <v>73547.3</v>
      </c>
      <c r="L36" s="226">
        <v>31012</v>
      </c>
      <c r="M36" s="226">
        <v>104559</v>
      </c>
      <c r="N36" s="224">
        <f t="shared" si="3"/>
        <v>0.997944064776071</v>
      </c>
      <c r="O36" s="224">
        <f t="shared" si="4"/>
        <v>0.39381892736026897</v>
      </c>
      <c r="P36" s="224">
        <f t="shared" si="5"/>
        <v>0.6860826771653543</v>
      </c>
      <c r="Q36" s="217"/>
      <c r="R36" s="217"/>
      <c r="S36" s="217"/>
    </row>
    <row r="37" spans="2:19" ht="15" customHeight="1">
      <c r="B37" s="233" t="s">
        <v>60</v>
      </c>
      <c r="C37" s="228">
        <v>74928.5</v>
      </c>
      <c r="D37" s="228">
        <v>35182.5</v>
      </c>
      <c r="E37" s="228">
        <v>110111</v>
      </c>
      <c r="F37" s="224">
        <f t="shared" si="0"/>
        <v>1.0166852060860676</v>
      </c>
      <c r="G37" s="224">
        <f t="shared" si="1"/>
        <v>0.4467797759529429</v>
      </c>
      <c r="H37" s="224">
        <f t="shared" si="2"/>
        <v>0.7225131233595801</v>
      </c>
      <c r="I37" s="220"/>
      <c r="J37" s="231" t="s">
        <v>60</v>
      </c>
      <c r="K37" s="226">
        <v>65397.3</v>
      </c>
      <c r="L37" s="226">
        <v>27028</v>
      </c>
      <c r="M37" s="226">
        <v>92425.3</v>
      </c>
      <c r="N37" s="224">
        <f t="shared" si="3"/>
        <v>0.8873588478078753</v>
      </c>
      <c r="O37" s="224">
        <f t="shared" si="4"/>
        <v>0.3432264274697972</v>
      </c>
      <c r="P37" s="224">
        <f t="shared" si="5"/>
        <v>0.6064652230971129</v>
      </c>
      <c r="Q37" s="217"/>
      <c r="R37" s="217"/>
      <c r="S37" s="217"/>
    </row>
    <row r="38" spans="2:19" ht="15" customHeight="1">
      <c r="B38" s="233" t="s">
        <v>61</v>
      </c>
      <c r="C38" s="228">
        <v>68206.1</v>
      </c>
      <c r="D38" s="228">
        <v>30402.6</v>
      </c>
      <c r="E38" s="228">
        <v>98608.7</v>
      </c>
      <c r="F38" s="224">
        <f t="shared" si="0"/>
        <v>0.9254707198839819</v>
      </c>
      <c r="G38" s="224">
        <f t="shared" si="1"/>
        <v>0.38608020511296637</v>
      </c>
      <c r="H38" s="224">
        <f t="shared" si="2"/>
        <v>0.6470387139107611</v>
      </c>
      <c r="I38" s="220"/>
      <c r="J38" s="231" t="s">
        <v>61</v>
      </c>
      <c r="K38" s="226">
        <v>61125.2</v>
      </c>
      <c r="L38" s="226">
        <v>22862.8</v>
      </c>
      <c r="M38" s="226">
        <v>83988</v>
      </c>
      <c r="N38" s="224">
        <f t="shared" si="3"/>
        <v>0.8293918410091232</v>
      </c>
      <c r="O38" s="224">
        <f t="shared" si="4"/>
        <v>0.29033288315659606</v>
      </c>
      <c r="P38" s="224">
        <f t="shared" si="5"/>
        <v>0.5511023622047244</v>
      </c>
      <c r="Q38" s="217"/>
      <c r="R38" s="217"/>
      <c r="S38" s="217"/>
    </row>
    <row r="39" spans="2:19" ht="15" customHeight="1">
      <c r="B39" s="233" t="s">
        <v>62</v>
      </c>
      <c r="C39" s="228">
        <v>58471.9</v>
      </c>
      <c r="D39" s="228">
        <v>22211.3</v>
      </c>
      <c r="E39" s="228">
        <v>80683.2</v>
      </c>
      <c r="F39" s="224">
        <f t="shared" si="0"/>
        <v>0.7933899077352934</v>
      </c>
      <c r="G39" s="224">
        <f t="shared" si="1"/>
        <v>0.282059536349708</v>
      </c>
      <c r="H39" s="224">
        <f t="shared" si="2"/>
        <v>0.5294173228346456</v>
      </c>
      <c r="I39" s="220"/>
      <c r="J39" s="231" t="s">
        <v>62</v>
      </c>
      <c r="K39" s="226">
        <v>49949.9</v>
      </c>
      <c r="L39" s="226">
        <v>16617.6</v>
      </c>
      <c r="M39" s="226">
        <v>66567.5</v>
      </c>
      <c r="N39" s="224">
        <f t="shared" si="3"/>
        <v>0.6777571201275678</v>
      </c>
      <c r="O39" s="224">
        <f t="shared" si="4"/>
        <v>0.21102558388049805</v>
      </c>
      <c r="P39" s="224">
        <f t="shared" si="5"/>
        <v>0.43679461942257214</v>
      </c>
      <c r="Q39" s="217"/>
      <c r="R39" s="217"/>
      <c r="S39" s="217"/>
    </row>
    <row r="40" spans="2:19" ht="15" customHeight="1">
      <c r="B40" s="233" t="s">
        <v>63</v>
      </c>
      <c r="C40" s="228">
        <v>49592.3</v>
      </c>
      <c r="D40" s="228">
        <v>19270.8</v>
      </c>
      <c r="E40" s="228">
        <v>68863.2</v>
      </c>
      <c r="F40" s="224">
        <f t="shared" si="0"/>
        <v>0.6729049393192456</v>
      </c>
      <c r="G40" s="224">
        <f t="shared" si="1"/>
        <v>0.24471836016297793</v>
      </c>
      <c r="H40" s="224">
        <f t="shared" si="2"/>
        <v>0.4518582677165354</v>
      </c>
      <c r="I40" s="220"/>
      <c r="J40" s="231" t="s">
        <v>63</v>
      </c>
      <c r="K40" s="226">
        <v>43511.5</v>
      </c>
      <c r="L40" s="226">
        <v>13936.4</v>
      </c>
      <c r="M40" s="226">
        <v>57447.9</v>
      </c>
      <c r="N40" s="224">
        <f t="shared" si="3"/>
        <v>0.590396155596521</v>
      </c>
      <c r="O40" s="224">
        <f t="shared" si="4"/>
        <v>0.1769772378196715</v>
      </c>
      <c r="P40" s="224">
        <f t="shared" si="5"/>
        <v>0.3769547244094488</v>
      </c>
      <c r="Q40" s="217"/>
      <c r="R40" s="217"/>
      <c r="S40" s="217"/>
    </row>
    <row r="41" spans="2:19" ht="15" customHeight="1">
      <c r="B41" s="233" t="s">
        <v>64</v>
      </c>
      <c r="C41" s="228">
        <v>47423.2</v>
      </c>
      <c r="D41" s="228">
        <v>17761.8</v>
      </c>
      <c r="E41" s="228">
        <v>65185</v>
      </c>
      <c r="F41" s="224">
        <f t="shared" si="0"/>
        <v>0.6434729891197715</v>
      </c>
      <c r="G41" s="224">
        <f t="shared" si="1"/>
        <v>0.22555568889422242</v>
      </c>
      <c r="H41" s="224">
        <f t="shared" si="2"/>
        <v>0.4277230971128609</v>
      </c>
      <c r="I41" s="220"/>
      <c r="J41" s="231" t="s">
        <v>64</v>
      </c>
      <c r="K41" s="226">
        <v>41713.6</v>
      </c>
      <c r="L41" s="226">
        <v>12507.3</v>
      </c>
      <c r="M41" s="226">
        <v>54220.8</v>
      </c>
      <c r="N41" s="224">
        <f t="shared" si="3"/>
        <v>0.5660009210459542</v>
      </c>
      <c r="O41" s="224">
        <f t="shared" si="4"/>
        <v>0.1588292103112696</v>
      </c>
      <c r="P41" s="224">
        <f t="shared" si="5"/>
        <v>0.3557795275590552</v>
      </c>
      <c r="Q41" s="217"/>
      <c r="R41" s="217"/>
      <c r="S41" s="217"/>
    </row>
    <row r="42" spans="2:19" ht="15" customHeight="1">
      <c r="B42" s="233" t="s">
        <v>65</v>
      </c>
      <c r="C42" s="228">
        <v>38294.7</v>
      </c>
      <c r="D42" s="228">
        <v>14658.6</v>
      </c>
      <c r="E42" s="228">
        <v>52953.2</v>
      </c>
      <c r="F42" s="224">
        <f t="shared" si="0"/>
        <v>0.5196107617462532</v>
      </c>
      <c r="G42" s="224">
        <f t="shared" si="1"/>
        <v>0.18614839831688504</v>
      </c>
      <c r="H42" s="224">
        <f t="shared" si="2"/>
        <v>0.3474619422572178</v>
      </c>
      <c r="I42" s="220"/>
      <c r="J42" s="231" t="s">
        <v>65</v>
      </c>
      <c r="K42" s="226">
        <v>34001.8</v>
      </c>
      <c r="L42" s="226">
        <v>11154.7</v>
      </c>
      <c r="M42" s="226">
        <v>45156.5</v>
      </c>
      <c r="N42" s="224">
        <f t="shared" si="3"/>
        <v>0.46136152519131246</v>
      </c>
      <c r="O42" s="224">
        <f t="shared" si="4"/>
        <v>0.14165265023299345</v>
      </c>
      <c r="P42" s="224">
        <f t="shared" si="5"/>
        <v>0.2963024934383202</v>
      </c>
      <c r="Q42" s="217"/>
      <c r="R42" s="217"/>
      <c r="S42" s="217"/>
    </row>
    <row r="43" spans="2:19" ht="15" customHeight="1">
      <c r="B43" s="233" t="s">
        <v>66</v>
      </c>
      <c r="C43" s="228">
        <v>37226</v>
      </c>
      <c r="D43" s="228">
        <v>13194.9</v>
      </c>
      <c r="E43" s="228">
        <v>50420.8</v>
      </c>
      <c r="F43" s="224">
        <f t="shared" si="0"/>
        <v>0.5051098511482274</v>
      </c>
      <c r="G43" s="224">
        <f t="shared" si="1"/>
        <v>0.16756098815381185</v>
      </c>
      <c r="H43" s="224">
        <f t="shared" si="2"/>
        <v>0.3308451443569554</v>
      </c>
      <c r="I43" s="220"/>
      <c r="J43" s="231" t="s">
        <v>66</v>
      </c>
      <c r="K43" s="226">
        <v>32195.9</v>
      </c>
      <c r="L43" s="226">
        <v>10023.9</v>
      </c>
      <c r="M43" s="226">
        <v>42219.7</v>
      </c>
      <c r="N43" s="224">
        <f t="shared" si="3"/>
        <v>0.4368577407345193</v>
      </c>
      <c r="O43" s="224">
        <f t="shared" si="4"/>
        <v>0.12729271075604928</v>
      </c>
      <c r="P43" s="224">
        <f t="shared" si="5"/>
        <v>0.2770321522309711</v>
      </c>
      <c r="Q43" s="217"/>
      <c r="R43" s="217"/>
      <c r="S43" s="217"/>
    </row>
    <row r="44" spans="2:19" ht="15" customHeight="1">
      <c r="B44" s="233" t="s">
        <v>67</v>
      </c>
      <c r="C44" s="228">
        <v>32328.2</v>
      </c>
      <c r="D44" s="228">
        <v>10098.9</v>
      </c>
      <c r="E44" s="228">
        <v>42427.1</v>
      </c>
      <c r="F44" s="224">
        <f t="shared" si="0"/>
        <v>0.43865288480873915</v>
      </c>
      <c r="G44" s="224">
        <f t="shared" si="1"/>
        <v>0.1282451298051922</v>
      </c>
      <c r="H44" s="224">
        <f t="shared" si="2"/>
        <v>0.27839304461942255</v>
      </c>
      <c r="I44" s="220"/>
      <c r="J44" s="231" t="s">
        <v>67</v>
      </c>
      <c r="K44" s="226">
        <v>27546.8</v>
      </c>
      <c r="L44" s="226">
        <v>7458.96</v>
      </c>
      <c r="M44" s="226">
        <v>35005.8</v>
      </c>
      <c r="N44" s="224">
        <f t="shared" si="3"/>
        <v>0.3737753196048458</v>
      </c>
      <c r="O44" s="224">
        <f t="shared" si="4"/>
        <v>0.09472074121060081</v>
      </c>
      <c r="P44" s="224">
        <f t="shared" si="5"/>
        <v>0.2296968503937008</v>
      </c>
      <c r="Q44" s="217"/>
      <c r="R44" s="217"/>
      <c r="S44" s="217"/>
    </row>
    <row r="45" spans="2:19" ht="15" customHeight="1">
      <c r="B45" s="233" t="s">
        <v>68</v>
      </c>
      <c r="C45" s="228">
        <v>28917.1</v>
      </c>
      <c r="D45" s="228">
        <v>9775.34</v>
      </c>
      <c r="E45" s="228">
        <v>38692.5</v>
      </c>
      <c r="F45" s="224">
        <f t="shared" si="0"/>
        <v>0.39236856166760875</v>
      </c>
      <c r="G45" s="224">
        <f t="shared" si="1"/>
        <v>0.12413626703798311</v>
      </c>
      <c r="H45" s="224">
        <f t="shared" si="2"/>
        <v>0.2538877952755906</v>
      </c>
      <c r="I45" s="220"/>
      <c r="J45" s="231" t="s">
        <v>68</v>
      </c>
      <c r="K45" s="226">
        <v>26101</v>
      </c>
      <c r="L45" s="226">
        <v>6976.99</v>
      </c>
      <c r="M45" s="226">
        <v>33078</v>
      </c>
      <c r="N45" s="224">
        <f t="shared" si="3"/>
        <v>0.35415763780207066</v>
      </c>
      <c r="O45" s="224">
        <f t="shared" si="4"/>
        <v>0.08860024242239531</v>
      </c>
      <c r="P45" s="224">
        <f t="shared" si="5"/>
        <v>0.2170472440944882</v>
      </c>
      <c r="Q45" s="217"/>
      <c r="R45" s="217"/>
      <c r="S45" s="217"/>
    </row>
    <row r="46" spans="2:19" ht="15" customHeight="1">
      <c r="B46" s="233" t="s">
        <v>69</v>
      </c>
      <c r="C46" s="228">
        <v>26748</v>
      </c>
      <c r="D46" s="228">
        <v>7331.48</v>
      </c>
      <c r="E46" s="228">
        <v>34079.5</v>
      </c>
      <c r="F46" s="224">
        <f t="shared" si="0"/>
        <v>0.3629366114681348</v>
      </c>
      <c r="G46" s="224">
        <f t="shared" si="1"/>
        <v>0.09310188280547095</v>
      </c>
      <c r="H46" s="224">
        <f t="shared" si="2"/>
        <v>0.22361876640419948</v>
      </c>
      <c r="I46" s="220"/>
      <c r="J46" s="231" t="s">
        <v>69</v>
      </c>
      <c r="K46" s="226">
        <v>23472.4</v>
      </c>
      <c r="L46" s="226">
        <v>4805.56</v>
      </c>
      <c r="M46" s="226">
        <v>28277.9</v>
      </c>
      <c r="N46" s="224">
        <f t="shared" si="3"/>
        <v>0.31849085236371494</v>
      </c>
      <c r="O46" s="224">
        <f t="shared" si="4"/>
        <v>0.06102542514398989</v>
      </c>
      <c r="P46" s="224">
        <f t="shared" si="5"/>
        <v>0.1855505249343832</v>
      </c>
      <c r="Q46" s="217"/>
      <c r="R46" s="217"/>
      <c r="S46" s="217"/>
    </row>
    <row r="47" spans="2:19" ht="15" customHeight="1">
      <c r="B47" s="233" t="s">
        <v>70</v>
      </c>
      <c r="C47" s="228">
        <v>21264.3</v>
      </c>
      <c r="D47" s="228">
        <v>5592.03</v>
      </c>
      <c r="E47" s="228">
        <v>26856.4</v>
      </c>
      <c r="F47" s="224">
        <f t="shared" si="0"/>
        <v>0.28852972137138694</v>
      </c>
      <c r="G47" s="224">
        <f t="shared" si="1"/>
        <v>0.07101274527171562</v>
      </c>
      <c r="H47" s="224">
        <f t="shared" si="2"/>
        <v>0.1762230971128609</v>
      </c>
      <c r="I47" s="220"/>
      <c r="J47" s="231" t="s">
        <v>70</v>
      </c>
      <c r="K47" s="226">
        <v>18799.5</v>
      </c>
      <c r="L47" s="226">
        <v>3741.94</v>
      </c>
      <c r="M47" s="226">
        <v>22541.4</v>
      </c>
      <c r="N47" s="224">
        <f t="shared" si="3"/>
        <v>0.25508549526301777</v>
      </c>
      <c r="O47" s="224">
        <f t="shared" si="4"/>
        <v>0.04751859915666468</v>
      </c>
      <c r="P47" s="224">
        <f t="shared" si="5"/>
        <v>0.14790944881889764</v>
      </c>
      <c r="Q47" s="217"/>
      <c r="R47" s="217"/>
      <c r="S47" s="217"/>
    </row>
    <row r="48" spans="2:19" ht="15" customHeight="1">
      <c r="B48" s="233" t="s">
        <v>71</v>
      </c>
      <c r="C48" s="228">
        <v>19959.3</v>
      </c>
      <c r="D48" s="228">
        <v>4729.85</v>
      </c>
      <c r="E48" s="228">
        <v>24689.1</v>
      </c>
      <c r="F48" s="224">
        <f t="shared" si="0"/>
        <v>0.27082251791819734</v>
      </c>
      <c r="G48" s="224">
        <f t="shared" si="1"/>
        <v>0.060063989861181756</v>
      </c>
      <c r="H48" s="224">
        <f t="shared" si="2"/>
        <v>0.162001968503937</v>
      </c>
      <c r="I48" s="220"/>
      <c r="J48" s="231" t="s">
        <v>71</v>
      </c>
      <c r="K48" s="226">
        <v>18110.6</v>
      </c>
      <c r="L48" s="226">
        <v>3337.55</v>
      </c>
      <c r="M48" s="226">
        <v>21448.1</v>
      </c>
      <c r="N48" s="224">
        <f t="shared" si="3"/>
        <v>0.2457379914630926</v>
      </c>
      <c r="O48" s="224">
        <f t="shared" si="4"/>
        <v>0.04238328263289262</v>
      </c>
      <c r="P48" s="224">
        <f t="shared" si="5"/>
        <v>0.14073556430446194</v>
      </c>
      <c r="Q48" s="217"/>
      <c r="R48" s="217"/>
      <c r="S48" s="217"/>
    </row>
    <row r="49" spans="2:19" ht="15" customHeight="1">
      <c r="B49" s="233" t="s">
        <v>72</v>
      </c>
      <c r="C49" s="228">
        <v>18481.6</v>
      </c>
      <c r="D49" s="228">
        <v>5462.1</v>
      </c>
      <c r="E49" s="228">
        <v>23943.7</v>
      </c>
      <c r="F49" s="224">
        <f t="shared" si="0"/>
        <v>0.25077199336434425</v>
      </c>
      <c r="G49" s="224">
        <f t="shared" si="1"/>
        <v>0.06936277451098044</v>
      </c>
      <c r="H49" s="224">
        <f t="shared" si="2"/>
        <v>0.15711089238845147</v>
      </c>
      <c r="I49" s="220"/>
      <c r="J49" s="231" t="s">
        <v>72</v>
      </c>
      <c r="K49" s="226">
        <v>16272.2</v>
      </c>
      <c r="L49" s="226">
        <v>3769.54</v>
      </c>
      <c r="M49" s="226">
        <v>20041.7</v>
      </c>
      <c r="N49" s="224">
        <f t="shared" si="3"/>
        <v>0.22079322301225449</v>
      </c>
      <c r="O49" s="224">
        <f t="shared" si="4"/>
        <v>0.04786908936674927</v>
      </c>
      <c r="P49" s="224">
        <f t="shared" si="5"/>
        <v>0.13150721784776903</v>
      </c>
      <c r="Q49" s="217"/>
      <c r="R49" s="217"/>
      <c r="S49" s="217"/>
    </row>
    <row r="50" spans="2:19" ht="15" customHeight="1">
      <c r="B50" s="233" t="s">
        <v>73</v>
      </c>
      <c r="C50" s="228">
        <v>17935.4</v>
      </c>
      <c r="D50" s="228">
        <v>4408.76</v>
      </c>
      <c r="E50" s="228">
        <v>22344.2</v>
      </c>
      <c r="F50" s="224">
        <f t="shared" si="0"/>
        <v>0.24336074851673337</v>
      </c>
      <c r="G50" s="224">
        <f t="shared" si="1"/>
        <v>0.05598649342799109</v>
      </c>
      <c r="H50" s="224">
        <f t="shared" si="2"/>
        <v>0.14661548556430445</v>
      </c>
      <c r="I50" s="220"/>
      <c r="J50" s="231" t="s">
        <v>73</v>
      </c>
      <c r="K50" s="226">
        <v>15558.9</v>
      </c>
      <c r="L50" s="226">
        <v>3149.72</v>
      </c>
      <c r="M50" s="226">
        <v>18708.6</v>
      </c>
      <c r="N50" s="224">
        <f t="shared" si="3"/>
        <v>0.21111464199833865</v>
      </c>
      <c r="O50" s="224">
        <f t="shared" si="4"/>
        <v>0.039998044366219086</v>
      </c>
      <c r="P50" s="224">
        <f t="shared" si="5"/>
        <v>0.12275984251968503</v>
      </c>
      <c r="Q50" s="217"/>
      <c r="R50" s="217"/>
      <c r="S50" s="217"/>
    </row>
    <row r="51" spans="2:19" ht="15" customHeight="1">
      <c r="B51" s="233" t="s">
        <v>74</v>
      </c>
      <c r="C51" s="228">
        <v>16467.7</v>
      </c>
      <c r="D51" s="228">
        <v>3908.39</v>
      </c>
      <c r="E51" s="228">
        <v>20376.1</v>
      </c>
      <c r="F51" s="224">
        <f t="shared" si="0"/>
        <v>0.22344591134566333</v>
      </c>
      <c r="G51" s="224">
        <f t="shared" si="1"/>
        <v>0.04963233449972919</v>
      </c>
      <c r="H51" s="224">
        <f t="shared" si="2"/>
        <v>0.1337014435695538</v>
      </c>
      <c r="I51" s="220"/>
      <c r="J51" s="231" t="s">
        <v>152</v>
      </c>
      <c r="K51" s="226">
        <v>14795.5</v>
      </c>
      <c r="L51" s="226">
        <v>2915.37</v>
      </c>
      <c r="M51" s="226">
        <v>17710.9</v>
      </c>
      <c r="N51" s="224">
        <f t="shared" si="3"/>
        <v>0.2007562671966797</v>
      </c>
      <c r="O51" s="224">
        <f t="shared" si="4"/>
        <v>0.037022052310663855</v>
      </c>
      <c r="P51" s="224">
        <f t="shared" si="5"/>
        <v>0.11621325459317586</v>
      </c>
      <c r="Q51" s="217"/>
      <c r="R51" s="217"/>
      <c r="S51" s="217"/>
    </row>
    <row r="52" spans="2:19" ht="15" customHeight="1">
      <c r="B52" s="233" t="s">
        <v>75</v>
      </c>
      <c r="C52" s="228">
        <v>189968</v>
      </c>
      <c r="D52" s="228">
        <v>27030.2</v>
      </c>
      <c r="E52" s="228">
        <v>216998</v>
      </c>
      <c r="F52" s="224">
        <f t="shared" si="0"/>
        <v>2.577626073253276</v>
      </c>
      <c r="G52" s="224">
        <f t="shared" si="1"/>
        <v>0.3432543650952387</v>
      </c>
      <c r="H52" s="224">
        <f t="shared" si="2"/>
        <v>1.4238713910761154</v>
      </c>
      <c r="I52" s="220"/>
      <c r="J52" s="231" t="s">
        <v>151</v>
      </c>
      <c r="K52" s="226">
        <v>169425</v>
      </c>
      <c r="L52" s="226">
        <v>20385</v>
      </c>
      <c r="M52" s="226">
        <v>189810</v>
      </c>
      <c r="N52" s="224">
        <f t="shared" si="3"/>
        <v>2.2988834828020313</v>
      </c>
      <c r="O52" s="224">
        <f t="shared" si="4"/>
        <v>0.25886749755704513</v>
      </c>
      <c r="P52" s="224">
        <f t="shared" si="5"/>
        <v>1.2454724409448819</v>
      </c>
      <c r="Q52" s="217"/>
      <c r="R52" s="217"/>
      <c r="S52" s="217"/>
    </row>
    <row r="53" spans="2:19" ht="15" customHeight="1">
      <c r="B53" s="234" t="s">
        <v>30</v>
      </c>
      <c r="C53" s="229">
        <v>7369882</v>
      </c>
      <c r="D53" s="229">
        <v>7874685</v>
      </c>
      <c r="E53" s="230">
        <v>15240000</v>
      </c>
      <c r="F53" s="225">
        <f>SUM(F7:F52)</f>
        <v>100.00002170998124</v>
      </c>
      <c r="G53" s="225">
        <f>SUM(G7:G52)</f>
        <v>100.00001206397462</v>
      </c>
      <c r="H53" s="225">
        <f>SUM(H7:H52)</f>
        <v>100.02997834645669</v>
      </c>
      <c r="I53" s="220"/>
      <c r="J53" s="232" t="s">
        <v>30</v>
      </c>
      <c r="K53" s="227">
        <v>5152064</v>
      </c>
      <c r="L53" s="227">
        <v>3592825</v>
      </c>
      <c r="M53" s="227">
        <v>8744889</v>
      </c>
      <c r="N53" s="225">
        <f>SUM(N7:N52)</f>
        <v>69.90703951569371</v>
      </c>
      <c r="O53" s="225">
        <f>SUM(O7:O52)</f>
        <v>45.62495889041911</v>
      </c>
      <c r="P53" s="225">
        <f>SUM(P7:P52)</f>
        <v>57.38114564960631</v>
      </c>
      <c r="Q53" s="217"/>
      <c r="R53" s="217"/>
      <c r="S53" s="217"/>
    </row>
    <row r="54" spans="2:19" ht="51" customHeight="1">
      <c r="B54" s="376" t="s">
        <v>218</v>
      </c>
      <c r="C54" s="377"/>
      <c r="D54" s="377"/>
      <c r="E54" s="377"/>
      <c r="F54" s="377"/>
      <c r="G54" s="377"/>
      <c r="H54" s="377"/>
      <c r="I54" s="218"/>
      <c r="J54" s="378" t="s">
        <v>219</v>
      </c>
      <c r="K54" s="379"/>
      <c r="L54" s="379"/>
      <c r="M54" s="379"/>
      <c r="N54" s="379"/>
      <c r="O54" s="379"/>
      <c r="P54" s="379"/>
      <c r="Q54" s="217"/>
      <c r="R54" s="217"/>
      <c r="S54" s="217"/>
    </row>
    <row r="55" ht="11.25">
      <c r="B55" s="4"/>
    </row>
    <row r="78" spans="10:20" ht="11.25">
      <c r="J78" s="380"/>
      <c r="K78" s="380"/>
      <c r="L78" s="380"/>
      <c r="M78" s="380"/>
      <c r="N78" s="380"/>
      <c r="O78" s="380"/>
      <c r="P78" s="380"/>
      <c r="Q78" s="380"/>
      <c r="R78" s="380"/>
      <c r="S78" s="380"/>
      <c r="T78" s="380"/>
    </row>
    <row r="79" spans="10:20" ht="11.25">
      <c r="J79" s="380"/>
      <c r="K79" s="381"/>
      <c r="L79" s="381"/>
      <c r="M79" s="381"/>
      <c r="N79" s="381"/>
      <c r="O79" s="381"/>
      <c r="P79" s="381"/>
      <c r="Q79" s="381"/>
      <c r="R79" s="381"/>
      <c r="S79" s="381"/>
      <c r="T79" s="381"/>
    </row>
  </sheetData>
  <sheetProtection/>
  <mergeCells count="21">
    <mergeCell ref="J3:P3"/>
    <mergeCell ref="B3:H3"/>
    <mergeCell ref="J4:M4"/>
    <mergeCell ref="P4:P6"/>
    <mergeCell ref="C5:E5"/>
    <mergeCell ref="B54:H54"/>
    <mergeCell ref="J54:P54"/>
    <mergeCell ref="J78:T78"/>
    <mergeCell ref="J79:T79"/>
    <mergeCell ref="B5:B6"/>
    <mergeCell ref="N4:N6"/>
    <mergeCell ref="J1:R1"/>
    <mergeCell ref="B4:E4"/>
    <mergeCell ref="F4:F6"/>
    <mergeCell ref="G4:G6"/>
    <mergeCell ref="H4:H6"/>
    <mergeCell ref="J5:J6"/>
    <mergeCell ref="K5:M5"/>
    <mergeCell ref="O4:O6"/>
    <mergeCell ref="J2:P2"/>
    <mergeCell ref="B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chcollin</dc:creator>
  <cp:keywords/>
  <dc:description/>
  <cp:lastModifiedBy>Lama Grégory</cp:lastModifiedBy>
  <cp:lastPrinted>2015-01-22T10:26:30Z</cp:lastPrinted>
  <dcterms:created xsi:type="dcterms:W3CDTF">2014-10-20T14:10:50Z</dcterms:created>
  <dcterms:modified xsi:type="dcterms:W3CDTF">2015-03-23T09:08:13Z</dcterms:modified>
  <cp:category/>
  <cp:version/>
  <cp:contentType/>
  <cp:contentStatus/>
</cp:coreProperties>
</file>