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Les Dossiers de la Drees\2022_Dossiers de la DREES\DD Non-recours au RSA 27-01\4 Itérations auteurs direction\"/>
    </mc:Choice>
  </mc:AlternateContent>
  <bookViews>
    <workbookView xWindow="0" yWindow="0" windowWidth="19935" windowHeight="6720" tabRatio="907" firstSheet="20" activeTab="22"/>
  </bookViews>
  <sheets>
    <sheet name="Sommaire" sheetId="1" r:id="rId1"/>
    <sheet name="tableau1" sheetId="2" r:id="rId2"/>
    <sheet name="tableau2" sheetId="3" r:id="rId3"/>
    <sheet name="graphique1" sheetId="4" r:id="rId4"/>
    <sheet name="graphique2" sheetId="5" r:id="rId5"/>
    <sheet name="graphique3" sheetId="22" r:id="rId6"/>
    <sheet name="tableau3" sheetId="8" r:id="rId7"/>
    <sheet name="tableau4" sheetId="9" r:id="rId8"/>
    <sheet name="tableau5" sheetId="10" r:id="rId9"/>
    <sheet name="tableau5b" sheetId="23" r:id="rId10"/>
    <sheet name="tableau6" sheetId="11" r:id="rId11"/>
    <sheet name="tableau6b" sheetId="24" r:id="rId12"/>
    <sheet name="graphique4" sheetId="12" r:id="rId13"/>
    <sheet name="tableau7" sheetId="13" r:id="rId14"/>
    <sheet name="graphique5" sheetId="14" r:id="rId15"/>
    <sheet name="tableau8" sheetId="15" r:id="rId16"/>
    <sheet name="graphique6a" sheetId="25" r:id="rId17"/>
    <sheet name="graphique6b" sheetId="26" r:id="rId18"/>
    <sheet name="graphique6c" sheetId="16" r:id="rId19"/>
    <sheet name="graphique6d" sheetId="27" r:id="rId20"/>
    <sheet name="tableau9" sheetId="19" r:id="rId21"/>
    <sheet name="tableau10" sheetId="20" r:id="rId22"/>
    <sheet name="tableau11" sheetId="17" r:id="rId23"/>
    <sheet name="tableau12" sheetId="18" r:id="rId24"/>
    <sheet name="tableau13" sheetId="21" r:id="rId25"/>
    <sheet name="tableauA1" sheetId="34" r:id="rId26"/>
    <sheet name="tableauA2" sheetId="28" r:id="rId27"/>
    <sheet name="tableauA3" sheetId="29" r:id="rId28"/>
    <sheet name="tableauA4" sheetId="30" r:id="rId29"/>
    <sheet name="graphiqueA1" sheetId="31" r:id="rId30"/>
    <sheet name="tableauA5" sheetId="32" r:id="rId31"/>
    <sheet name="graphiqueA2" sheetId="33" r:id="rId32"/>
  </sheets>
  <definedNames>
    <definedName name="_GoBack" localSheetId="8">tableau5!$D$18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2" l="1"/>
  <c r="F15" i="22"/>
  <c r="F14" i="22"/>
  <c r="F13" i="22"/>
  <c r="F12" i="22"/>
  <c r="F11" i="22"/>
  <c r="F10" i="22"/>
  <c r="F9" i="22"/>
  <c r="F8" i="22"/>
  <c r="F7" i="22"/>
  <c r="B12" i="1" l="1"/>
  <c r="B11" i="1"/>
  <c r="B10" i="1"/>
  <c r="B9" i="1"/>
  <c r="B8" i="1"/>
  <c r="B7" i="1"/>
  <c r="B5" i="1"/>
  <c r="B6" i="1"/>
  <c r="E14" i="2"/>
  <c r="F14" i="2"/>
  <c r="G14" i="2"/>
  <c r="D14" i="2"/>
  <c r="H11" i="5" l="1"/>
  <c r="E11" i="5"/>
  <c r="G22" i="3"/>
  <c r="H22" i="3" s="1"/>
  <c r="F22" i="3"/>
  <c r="D22" i="3"/>
  <c r="E22" i="3" s="1"/>
  <c r="C22" i="3"/>
  <c r="G12" i="3"/>
  <c r="F12" i="3"/>
  <c r="D12" i="3"/>
  <c r="C12" i="3"/>
  <c r="E12" i="3" l="1"/>
  <c r="H12" i="3"/>
  <c r="E8" i="22"/>
  <c r="E9" i="22"/>
  <c r="E10" i="22"/>
  <c r="E11" i="22"/>
  <c r="E12" i="22"/>
  <c r="E13" i="22"/>
  <c r="E14" i="22"/>
  <c r="E15" i="22"/>
  <c r="E16" i="22"/>
  <c r="E7" i="22"/>
  <c r="K7" i="13" l="1"/>
  <c r="K8" i="13"/>
  <c r="K9" i="13"/>
  <c r="K10" i="13"/>
  <c r="K11" i="13"/>
  <c r="K12" i="13"/>
  <c r="K13" i="13"/>
  <c r="M7" i="13"/>
  <c r="N7" i="13"/>
  <c r="I7" i="13"/>
  <c r="J7" i="13"/>
  <c r="M8" i="13"/>
  <c r="N8" i="13"/>
  <c r="I8" i="13"/>
  <c r="J8" i="13"/>
  <c r="M9" i="13"/>
  <c r="N9" i="13"/>
  <c r="I9" i="13"/>
  <c r="J9" i="13"/>
  <c r="M10" i="13"/>
  <c r="N10" i="13"/>
  <c r="I10" i="13"/>
  <c r="J10" i="13"/>
  <c r="M11" i="13"/>
  <c r="N11" i="13"/>
  <c r="I11" i="13"/>
  <c r="J11" i="13"/>
  <c r="M12" i="13"/>
  <c r="N12" i="13"/>
  <c r="I12" i="13"/>
  <c r="J12" i="13"/>
  <c r="M13" i="13"/>
  <c r="N13" i="13"/>
  <c r="I13" i="13"/>
  <c r="J13" i="13"/>
  <c r="L8" i="13"/>
  <c r="L9" i="13"/>
  <c r="L10" i="13"/>
  <c r="L11" i="13"/>
  <c r="L12" i="13"/>
  <c r="L13" i="13"/>
  <c r="L7" i="13"/>
  <c r="E13" i="2" l="1"/>
  <c r="F13" i="2"/>
  <c r="G13" i="2"/>
  <c r="D13" i="2"/>
  <c r="H9" i="5" l="1"/>
  <c r="H8" i="5"/>
  <c r="E9" i="5"/>
  <c r="E8" i="5"/>
  <c r="D6" i="14" l="1"/>
  <c r="F6" i="14"/>
  <c r="D7" i="14"/>
  <c r="F7" i="14"/>
  <c r="D9" i="14"/>
  <c r="F9" i="14"/>
  <c r="D8" i="14"/>
  <c r="F8" i="14"/>
  <c r="H7" i="14"/>
  <c r="H9" i="14"/>
  <c r="H8" i="14"/>
  <c r="H6" i="14"/>
  <c r="E7" i="8" l="1"/>
  <c r="E8" i="8"/>
  <c r="E6" i="8"/>
</calcChain>
</file>

<file path=xl/sharedStrings.xml><?xml version="1.0" encoding="utf-8"?>
<sst xmlns="http://schemas.openxmlformats.org/spreadsheetml/2006/main" count="629" uniqueCount="412">
  <si>
    <t>RSA</t>
  </si>
  <si>
    <t xml:space="preserve">FR6 </t>
  </si>
  <si>
    <t xml:space="preserve">ERFS </t>
  </si>
  <si>
    <t>(en %)</t>
  </si>
  <si>
    <t>ERFS</t>
  </si>
  <si>
    <t>-</t>
  </si>
  <si>
    <t>Total</t>
  </si>
  <si>
    <t>- dont appariés Cnaf</t>
  </si>
  <si>
    <t>- dont appariés MSA</t>
  </si>
  <si>
    <t>- dont imputés</t>
  </si>
  <si>
    <t>PA</t>
  </si>
  <si>
    <t>Foyers bénéficiaires</t>
  </si>
  <si>
    <t xml:space="preserve"> (en millions)</t>
  </si>
  <si>
    <t xml:space="preserve">Masse financière </t>
  </si>
  <si>
    <t>ERFS-FR6</t>
  </si>
  <si>
    <t>T1</t>
  </si>
  <si>
    <t>T2</t>
  </si>
  <si>
    <t>T3</t>
  </si>
  <si>
    <t>T4</t>
  </si>
  <si>
    <t>Ensemble</t>
  </si>
  <si>
    <t xml:space="preserve">Foyers bénéficiaires </t>
  </si>
  <si>
    <t>(en millions)</t>
  </si>
  <si>
    <t>Personne seule sans enfant</t>
  </si>
  <si>
    <t>Famille monoparentale</t>
  </si>
  <si>
    <t>Couple sans enfant</t>
  </si>
  <si>
    <t>Nombre de bénéficiaires</t>
  </si>
  <si>
    <t>(en milliards)</t>
  </si>
  <si>
    <t>FR6</t>
  </si>
  <si>
    <t>Ensemble des recourants</t>
  </si>
  <si>
    <t>(en milliers)</t>
  </si>
  <si>
    <t>en %</t>
  </si>
  <si>
    <t>RSA socle seul</t>
  </si>
  <si>
    <t>RSA activité seul</t>
  </si>
  <si>
    <t>RSA socle + activité</t>
  </si>
  <si>
    <t>Alternance emploi / sans emploi</t>
  </si>
  <si>
    <t>Recourants éligibles (en milliers)</t>
  </si>
  <si>
    <t>Recourants non éligibles (en milliers)</t>
  </si>
  <si>
    <t>dont non-correspondances de situation conjugale</t>
  </si>
  <si>
    <t>Recourant</t>
  </si>
  <si>
    <t>Beta error</t>
  </si>
  <si>
    <t>Français</t>
  </si>
  <si>
    <t>TNR</t>
  </si>
  <si>
    <t>… du foyer social</t>
  </si>
  <si>
    <t>Situation familiale</t>
  </si>
  <si>
    <t>Femme seule sans enfant</t>
  </si>
  <si>
    <t>Femme seule avec enfant(s)</t>
  </si>
  <si>
    <t>Homme seul sans enfant</t>
  </si>
  <si>
    <t>Homme seul avec enfant(s)</t>
  </si>
  <si>
    <t>Couple avec enfant(s)</t>
  </si>
  <si>
    <t>Propriétaire (y.c. accédant)</t>
  </si>
  <si>
    <t>Locataire HLM</t>
  </si>
  <si>
    <t>Locataire parc privé</t>
  </si>
  <si>
    <t>Logé à titre gratuit</t>
  </si>
  <si>
    <t>Unité urbaine de résidence</t>
  </si>
  <si>
    <t>Perception AL</t>
  </si>
  <si>
    <t>Oui</t>
  </si>
  <si>
    <t>Non</t>
  </si>
  <si>
    <t>Perception PF</t>
  </si>
  <si>
    <t>Perception PA</t>
  </si>
  <si>
    <t>- de 25 ans</t>
  </si>
  <si>
    <t>Entre 25 et 29 ans</t>
  </si>
  <si>
    <t>Entre 60 et 64 ans</t>
  </si>
  <si>
    <t>Diplômé du supérieur</t>
  </si>
  <si>
    <t>Bac</t>
  </si>
  <si>
    <t>CAP/BEP</t>
  </si>
  <si>
    <t>Sans diplôme</t>
  </si>
  <si>
    <t>Au chômage indemnisé</t>
  </si>
  <si>
    <t>Au chômage non indemnisé</t>
  </si>
  <si>
    <t>ENSEMBLE</t>
  </si>
  <si>
    <t>Référence</t>
  </si>
  <si>
    <t>Foyers à revenus nuls</t>
  </si>
  <si>
    <t>Scénario 1 : 30 000 foyers sociaux manquants</t>
  </si>
  <si>
    <t>Scénario 2 : 100 000 foyers sociaux manquants</t>
  </si>
  <si>
    <t>Avec neutralisation</t>
  </si>
  <si>
    <t>Sans neutralisation</t>
  </si>
  <si>
    <t>Différence</t>
  </si>
  <si>
    <t>MF -10%</t>
  </si>
  <si>
    <t>MF -5%</t>
  </si>
  <si>
    <t>MF -3%</t>
  </si>
  <si>
    <t>MF -1%</t>
  </si>
  <si>
    <t>Situation de référence</t>
  </si>
  <si>
    <t>MF +1%</t>
  </si>
  <si>
    <t>MF +3%</t>
  </si>
  <si>
    <t>MF +5%</t>
  </si>
  <si>
    <t>MF +10%</t>
  </si>
  <si>
    <t>Nombre de foyers</t>
  </si>
  <si>
    <t>Masse financière</t>
  </si>
  <si>
    <t>Montant moyen mensuel de droit</t>
  </si>
  <si>
    <t>Foyers éligibles (E)</t>
  </si>
  <si>
    <t>Foyers recourants (R)</t>
  </si>
  <si>
    <t>Taux de non-recours (= NR / E)</t>
  </si>
  <si>
    <t>… de la personne de référence du foyer</t>
  </si>
  <si>
    <t>Salarié</t>
  </si>
  <si>
    <t>Indépendant</t>
  </si>
  <si>
    <t>Inactif</t>
  </si>
  <si>
    <t>Alternance activité / chômage</t>
  </si>
  <si>
    <t>Entre 30 et 40 ans</t>
  </si>
  <si>
    <t>Entre 40 et 50 ans</t>
  </si>
  <si>
    <t>Entre 50 et 60 ans</t>
  </si>
  <si>
    <t>Activité lors du trimestre de référence</t>
  </si>
  <si>
    <t>-1ppt</t>
  </si>
  <si>
    <t>+4ppt</t>
  </si>
  <si>
    <t>+5ppt</t>
  </si>
  <si>
    <t>Niveau de diplôme</t>
  </si>
  <si>
    <t>Tranche d’âge (en années révolues au 31/12)</t>
  </si>
  <si>
    <t xml:space="preserve">     Recourants non éligibles </t>
  </si>
  <si>
    <t xml:space="preserve">       Recourants éligibles </t>
  </si>
  <si>
    <t xml:space="preserve">Nombre </t>
  </si>
  <si>
    <t xml:space="preserve"> (en millions d’euros)</t>
  </si>
  <si>
    <t xml:space="preserve">       Nombre </t>
  </si>
  <si>
    <t>Dont :</t>
  </si>
  <si>
    <t>non-correspondance de situation conjugale entre ERFS et FR6, sans imputation de revenus</t>
  </si>
  <si>
    <t>non-correspondance de situation conjugale entre ERFS et FR6, avec imputation de revenus</t>
  </si>
  <si>
    <t>Durée éligibilité</t>
  </si>
  <si>
    <t>Ensemble (milliers)</t>
  </si>
  <si>
    <t>Nouveaux éligibles du fait de la neutralisation</t>
  </si>
  <si>
    <t>Ensemble des éligibles</t>
  </si>
  <si>
    <t>1 724</t>
  </si>
  <si>
    <t>Nombre</t>
  </si>
  <si>
    <t>(en millions d’euros)</t>
  </si>
  <si>
    <t>Ensemble des recourants hors imputations et écarts de situation familiale</t>
  </si>
  <si>
    <t>Foyers</t>
  </si>
  <si>
    <t>Ensemble allocataires</t>
  </si>
  <si>
    <t>Ensemble ERFS</t>
  </si>
  <si>
    <t>En absolu</t>
  </si>
  <si>
    <t>Ensemble des recourants (moyenne trimestrielle)</t>
  </si>
  <si>
    <t>Total « expliqué »</t>
  </si>
  <si>
    <t>Écart (en %)</t>
  </si>
  <si>
    <t>ERFS 2017</t>
  </si>
  <si>
    <t>Nombre de ménages fiscaux</t>
  </si>
  <si>
    <t>Recourants non éligibles (en %)</t>
  </si>
  <si>
    <t>Recourants éligibles (en %)</t>
  </si>
  <si>
    <t>Montant de droits RSA</t>
  </si>
  <si>
    <t>Moyenne trimestrielle</t>
  </si>
  <si>
    <t>Écart ERFS-FR6</t>
  </si>
  <si>
    <t>dont non éligibles (R.NE)</t>
  </si>
  <si>
    <t>Recourant non éligible</t>
  </si>
  <si>
    <t>Non-recourant éligible</t>
  </si>
  <si>
    <t>Recourant éligible</t>
  </si>
  <si>
    <t>unité urbaine de Paris</t>
  </si>
  <si>
    <t>Ensemble des non-correspondances de situation familiale</t>
  </si>
  <si>
    <t>Masses financières</t>
  </si>
  <si>
    <t xml:space="preserve">    Masse financière</t>
  </si>
  <si>
    <t>Revenus d’activité et de remplacement inconnus</t>
  </si>
  <si>
    <t>Recourant non éligible (hors explication)</t>
  </si>
  <si>
    <t>FR6 2018</t>
  </si>
  <si>
    <t>EFRS 2018</t>
  </si>
  <si>
    <t>Non-recourants (600 000 foyers)</t>
  </si>
  <si>
    <t>Recourants (1,16 million de foyers)</t>
  </si>
  <si>
    <t>Recourants non éligibles (160 000 foyers)</t>
  </si>
  <si>
    <t>Recourants éligibles (1 million de foyers)</t>
  </si>
  <si>
    <t>Non-recourants éligibles (760 000 foyers)</t>
  </si>
  <si>
    <t>Recourants éligibles (1 million de foyer)</t>
  </si>
  <si>
    <t>Recourants éligibles (droits versés)</t>
  </si>
  <si>
    <t>Recourants éligibles (droits simulés)</t>
  </si>
  <si>
    <t>- de 150 euros</t>
  </si>
  <si>
    <t>Entre 150 euros et 299 euros</t>
  </si>
  <si>
    <t>Entre 300 euros et 449 euros</t>
  </si>
  <si>
    <t>Plus de 449 euros</t>
  </si>
  <si>
    <t>Montant mensuel de droit RSA (par unité de consommation)</t>
  </si>
  <si>
    <t>Foyers éligibles (en milliers)</t>
  </si>
  <si>
    <t>Logements ordinaires BMS</t>
  </si>
  <si>
    <t>TOTAL BMS</t>
  </si>
  <si>
    <t>TOTAL</t>
  </si>
  <si>
    <t>Logements ordinaires FR6</t>
  </si>
  <si>
    <t>TOTAL FR6</t>
  </si>
  <si>
    <t>Non-réponse</t>
  </si>
  <si>
    <t>Effectif (en millions)</t>
  </si>
  <si>
    <t>Nombre de foyers fiscaux</t>
  </si>
  <si>
    <t>Effectif non pondéré (nombre d’observations)</t>
  </si>
  <si>
    <t>Effectif pondéré (en millions)</t>
  </si>
  <si>
    <t>C1</t>
  </si>
  <si>
    <t>C2</t>
  </si>
  <si>
    <t>C3</t>
  </si>
  <si>
    <t>C4</t>
  </si>
  <si>
    <t>C5</t>
  </si>
  <si>
    <t>C10</t>
  </si>
  <si>
    <t>C25</t>
  </si>
  <si>
    <t>C50</t>
  </si>
  <si>
    <t>C75</t>
  </si>
  <si>
    <t>1 829€</t>
  </si>
  <si>
    <t>3 277€</t>
  </si>
  <si>
    <t>7 298€</t>
  </si>
  <si>
    <t>13 844€</t>
  </si>
  <si>
    <t>1 494€</t>
  </si>
  <si>
    <t>2 953€</t>
  </si>
  <si>
    <t>14 089€</t>
  </si>
  <si>
    <t>20 693€</t>
  </si>
  <si>
    <t>C90</t>
  </si>
  <si>
    <t>C95</t>
  </si>
  <si>
    <t>29 353 €</t>
  </si>
  <si>
    <t xml:space="preserve">7 495€ </t>
  </si>
  <si>
    <t xml:space="preserve">20 885€ </t>
  </si>
  <si>
    <t>40 652 €</t>
  </si>
  <si>
    <t>50 925 €</t>
  </si>
  <si>
    <t xml:space="preserve">29 067 € </t>
  </si>
  <si>
    <t>40 253 €</t>
  </si>
  <si>
    <t>50 386 €</t>
  </si>
  <si>
    <t>Type de ressources</t>
  </si>
  <si>
    <t>Statut dans l’ERFS</t>
  </si>
  <si>
    <t>Traitement</t>
  </si>
  <si>
    <t>(1) Revenu d’activité et de remplacement</t>
  </si>
  <si>
    <t>Revenus du travail (salaires et revenus d’activité des indépendants)</t>
  </si>
  <si>
    <t>Connus au niveau individuel</t>
  </si>
  <si>
    <t>(2) Prestations sociales</t>
  </si>
  <si>
    <t>(3) Revenu du capital</t>
  </si>
  <si>
    <t>(4) Autres ressources</t>
  </si>
  <si>
    <t>Agrégé au niveau ménage et non-individualisable</t>
  </si>
  <si>
    <t>Au deuxième trimestre 2018</t>
  </si>
  <si>
    <t>Déclare percevoir le RSA au quatrième trimestre 2017</t>
  </si>
  <si>
    <t xml:space="preserve">dont non-recourants éligibles </t>
  </si>
  <si>
    <t>Étranger UE</t>
  </si>
  <si>
    <t>Étranger hors UE (+5ans)</t>
  </si>
  <si>
    <t>Étranger hors UE (-5ans)</t>
  </si>
  <si>
    <t>Filosofi 2017</t>
  </si>
  <si>
    <t>Mesurer régulièrement le non-recours au RSA et à la prime d’activité : méthode et résultats</t>
  </si>
  <si>
    <t>Graphique 1 • Nombre de bénéficiaires et masses financières de RSA et PA au quatrième trimestre 2018, selon la configuration familiale du foyer social</t>
  </si>
  <si>
    <t>Tableau 4 • Proportion de foyers non éligibles parmi les recourants au RSA et à la PA en 2018 (beta error)</t>
  </si>
  <si>
    <t>Tableau 5b • Part des recourants non éligibles au RSA (beta error) avec ou sans imputations et écarts de situations familiales</t>
  </si>
  <si>
    <t>Tableau 6b • Part des recourants non éligibles à la PA (beta error) avec ou sans imputations et écarts de situations familiales</t>
  </si>
  <si>
    <t>Graphique 4 • Activité annuelle des personnes de référence des foyers recourants à la PA simulés inéligibles</t>
  </si>
  <si>
    <t>Tableau 7 • Écarts de situation familiale entre ERFS et données exhaustives de la Cnaf pour les foyers bénéficiaires du RSA en 2018</t>
  </si>
  <si>
    <t>Graphique 5 • Part des foyers dont la personne référente est étrangère parmi les éligibles et les recourants au RSA</t>
  </si>
  <si>
    <t>Tableau 8 • Taux de non-recours moyen au RSA en 2018, par trimestre</t>
  </si>
  <si>
    <t>Graphique 6a • Distribution des droits au RSA pour les recourants et les non-recourants</t>
  </si>
  <si>
    <t>Graphique 6b • Distribution des montants de RSA perçus par les recourants</t>
  </si>
  <si>
    <t xml:space="preserve">Graphique 6c • Distribution des montants de RSA simulés pour les éligibles </t>
  </si>
  <si>
    <t>Graphique 6d • Distribution des montants de RSA versés ou simulés pour les recourants éligibles</t>
  </si>
  <si>
    <t>Tableau 9 • Effet de la neutralisation sur la mesure du non-recours (en moyenne trimestrielle)</t>
  </si>
  <si>
    <t>Tableau 10 • Durée d’éligibilité et impact de la neutralisation pour les éligibles (en milliers)</t>
  </si>
  <si>
    <t>Tableau 11 • Taux de non-recours au RSA en 2018 (moyenne trimestrielle), selon les caractéristiques du foyer</t>
  </si>
  <si>
    <t xml:space="preserve">Tableau 12 • Impact potentiel d’une sous-représentation des foyers sans revenus dans l’ERFS sur le taux de non-recours au RSA </t>
  </si>
  <si>
    <t>Tableau 13 • Variation du montant forfaitaire de RSA et impact sur les éligibles et taux de non-recours</t>
  </si>
  <si>
    <t>1. Filtre selon la dernière situation de logement connue dans le FR6.</t>
  </si>
  <si>
    <t>dont logement ordinaire1</t>
  </si>
  <si>
    <t>En relatif (en %)</t>
  </si>
  <si>
    <t>ERFS (Enquête sur les revenus sociaux et fiscaux)</t>
  </si>
  <si>
    <t>FR6 (Données exhaustives de la CNAF)</t>
  </si>
  <si>
    <t>Écart ERFS-FR6 sur champ CNAF - logement ordinaire</t>
  </si>
  <si>
    <t>(en milliards d’euros)</t>
  </si>
  <si>
    <t>Tableau 2 • Comparaisons ERFS-FR6 : nombre de bénéficiaires et masses financières versées de RSA et de PA, par trimestre en 2018</t>
  </si>
  <si>
    <t>Graphique 2 • Nombre de bénéficiaires du RSA en 2018, dans l’ERFS et dans les données exhaustives de la CNAF (FR6) selon les revenus annuels d’activité et de remplacement du foyer</t>
  </si>
  <si>
    <t>Tableau 3 • Répartition des recourants au RSA au quatrième trimestre 2010 selon le résultat de la simulation de l’éligibilité dans l’enquête quantitative sur le RSA 2010-2011</t>
  </si>
  <si>
    <t>dont recourants non éligibles</t>
  </si>
  <si>
    <t>Moyenne</t>
  </si>
  <si>
    <t>Nombre (en millions)</t>
  </si>
  <si>
    <t>Tableau 5b • Part des recourants non éligibles au RSA (beta error) avec ou sans imputations et écarts de situations familiales</t>
  </si>
  <si>
    <t>Tableau 6b • Part des recourants non éligibles à la PA (beta error) avec ou sans imputations et écarts de situations familiales</t>
  </si>
  <si>
    <t>dont proportion de non-éligibles</t>
  </si>
  <si>
    <t xml:space="preserve">Ensemble des recourants </t>
  </si>
  <si>
    <t>Graphique 4 • Activité annuelle des personnes de référence des foyers recourants à la PA simulés inéligibles</t>
  </si>
  <si>
    <t>Tableau 7 • Écarts de situation familiale entre l’ERFS et données exhaustives de la CNAF pour les foyers bénéficiaires du RSA en 2018</t>
  </si>
  <si>
    <t>Graphique 5 • Part des foyers dont la personne référente est étrangère parmi les éligibles et les recourants au RSA</t>
  </si>
  <si>
    <t>Tableau 8 • Taux de non-recours moyen au RSA en 2018</t>
  </si>
  <si>
    <t>Nombre de foyers ERFS</t>
  </si>
  <si>
    <t>dont non recourants (E.NR)</t>
  </si>
  <si>
    <t>Foyers non recourants (NR = E - R)</t>
  </si>
  <si>
    <t>Beta error (= R.NE / R) </t>
  </si>
  <si>
    <t>(en euros)</t>
  </si>
  <si>
    <t>(en euros) </t>
  </si>
  <si>
    <t>Montant moyen 
mensuel de droits
par UC</t>
  </si>
  <si>
    <t xml:space="preserve">Graphique 6b • Distribution des montants de RSA perçus par les recourants </t>
  </si>
  <si>
    <t>Tableau 9 • Effet de la neutralisation sur la mesure du non-recours (en moyenne trimestrielle)</t>
  </si>
  <si>
    <t>Nombre de foyers (en milliers)</t>
  </si>
  <si>
    <t xml:space="preserve">Éligible </t>
  </si>
  <si>
    <t>Tableau 10 • Durée d’éligibilité et impact de la neutralisation pour les éligibles (en milliers)</t>
  </si>
  <si>
    <t>dont 1 trimestre</t>
  </si>
  <si>
    <t>dont 2 trimestres</t>
  </si>
  <si>
    <t>dont 3 trimestres</t>
  </si>
  <si>
    <t>Tableau 11 • Taux de non-recours au RSA en 2018 (moyenne trimestrielle) selon les caractéristiques du foyer social</t>
  </si>
  <si>
    <t>AL : aides au logement ; PF :prestations familiales ; PA : prime d’activité.</t>
  </si>
  <si>
    <t xml:space="preserve">Tableau 12 • Impact potentiel d’une sous-représentation des foyers sans revenus dans l’ERFS sur le taux de non-recours au RSA </t>
  </si>
  <si>
    <t>Tableau 13 • Variation du montant forfaitaire (MF) de RSA et impact sur les éligibles et taux de non-recours</t>
  </si>
  <si>
    <t>Allocations chômage</t>
  </si>
  <si>
    <t>Pensions (retraite et autre)</t>
  </si>
  <si>
    <t>Prestations familiales (hors majorations du complément familial et des allocations fami-liales, hors allocation de rentrée scolaire, à hauteur d’un certain niveau pour l’allocation de soutien familial)</t>
  </si>
  <si>
    <t>Aides au logement (pour le calcul du forfait logement)</t>
  </si>
  <si>
    <t>Revenus de valeurs mobilières ; revenus fonciers</t>
  </si>
  <si>
    <t xml:space="preserve">Produits financiers non imposable </t>
  </si>
  <si>
    <t>Revenus accessoires, revenus de l’étranger, autres revenus</t>
  </si>
  <si>
    <t>Agrégées au niveau du ménage dans l’ERFS mais connues pour chaque foyer allocataire dans la table intermédiaire issue de l’appariement avec les données CNAF</t>
  </si>
  <si>
    <t>Agrégés au niveau du foyer social</t>
  </si>
  <si>
    <t>Affectation selon le périmètre « foyer » définit par le modèle de micro-simulation Ines</t>
  </si>
  <si>
    <t>Affectation au foyer social contenant la personne de référence du ménage (sans autre hypothèse d’identification)</t>
  </si>
  <si>
    <t>Logements non ordinaires BMS</t>
  </si>
  <si>
    <t>Logements non ordinaires FR6</t>
  </si>
  <si>
    <t>Appariés (en milliers)</t>
  </si>
  <si>
    <t>Non-appariés (RSA imputé) [en milliers]</t>
  </si>
  <si>
    <t>Filosofi</t>
  </si>
  <si>
    <t>Revenus d’activité et de remplacement = 0 euro</t>
  </si>
  <si>
    <t>Revenus d’activité et de remplacement &gt; 0 euro</t>
  </si>
  <si>
    <t>Masse financière (en milliards d’euros)</t>
  </si>
  <si>
    <t>Lecture &gt; Au deuxième trimestre 2018, 1,27 million de foyers étaient recourants au RSA, dont 18 % étaient simulés non éligibles à l’issue du test d’éligibilité.</t>
  </si>
  <si>
    <t xml:space="preserve"> non-correspondance du nombre d’enfants (sans écart de situation conjugale), sans imputation de revenus</t>
  </si>
  <si>
    <t xml:space="preserve"> non-correspondance du nombre d’enfants (sans écart de situation conjugale), avec imputation de revenus</t>
  </si>
  <si>
    <t>autres cas d’imputation de revenus d’activité ou de remplacement dans l’ERFS (hors non-correspondance de situation familiale)</t>
  </si>
  <si>
    <t>imputations de RSA (et éventuellement d’autres prestations) dans l’ERFS</t>
  </si>
  <si>
    <t>En emploi toute l’année (salarié ou indépendant)</t>
  </si>
  <si>
    <t>Sans emploi toute l’année (chômage indemnisé ou non ; inactif)</t>
  </si>
  <si>
    <t>non-correspondance du nombre d’enfants (sans écart de situation conjugale), sans imputation de revenus</t>
  </si>
  <si>
    <t>non-correspondance du nombre d’enfants (sans écart de situation conjugale), avec imputation de revenus</t>
  </si>
  <si>
    <t>Couple ERFS vs personne seule CNAF</t>
  </si>
  <si>
    <t>Personne seule ERFS vs couple CNAF</t>
  </si>
  <si>
    <t>(nombre d’enfants ERFS&gt;CNAF)</t>
  </si>
  <si>
    <t>(nombre d’enfants ERFS&lt;CNAF)</t>
  </si>
  <si>
    <t>Éligibles (1,76 million de foyer)</t>
  </si>
  <si>
    <r>
      <rPr>
        <b/>
        <sz val="8"/>
        <color theme="1"/>
        <rFont val="Marianne"/>
      </rPr>
      <t>Note &gt;</t>
    </r>
    <r>
      <rPr>
        <sz val="8"/>
        <color theme="1"/>
        <rFont val="Marianne"/>
      </rPr>
      <t xml:space="preserve"> Les paramètres retenus : personne seule sans enfant sans autres revenus imposables et sans handicap locataire en zone 2.</t>
    </r>
  </si>
  <si>
    <r>
      <rPr>
        <b/>
        <sz val="8"/>
        <color theme="1"/>
        <rFont val="Marianne"/>
      </rPr>
      <t>Source &gt;</t>
    </r>
    <r>
      <rPr>
        <sz val="8"/>
        <color theme="1"/>
        <rFont val="Marianne"/>
      </rPr>
      <t xml:space="preserve"> DREES, EDIFIS, maquette au 1</t>
    </r>
    <r>
      <rPr>
        <vertAlign val="superscript"/>
        <sz val="8"/>
        <color theme="1"/>
        <rFont val="Marianne"/>
      </rPr>
      <t>er</t>
    </r>
    <r>
      <rPr>
        <sz val="8"/>
        <color theme="1"/>
        <rFont val="Marianne"/>
      </rPr>
      <t xml:space="preserve"> juillet 2021 de cas cas-types.</t>
    </r>
  </si>
  <si>
    <r>
      <rPr>
        <b/>
        <sz val="8"/>
        <color theme="1"/>
        <rFont val="Marianne"/>
      </rPr>
      <t>Note &gt;</t>
    </r>
    <r>
      <rPr>
        <sz val="8"/>
        <color theme="1"/>
        <rFont val="Marianne"/>
      </rPr>
      <t xml:space="preserve"> Unité d’observation : ménages fiscaux.</t>
    </r>
  </si>
  <si>
    <r>
      <rPr>
        <b/>
        <sz val="8"/>
        <color theme="1"/>
        <rFont val="Marianne"/>
      </rPr>
      <t>Champ &gt;</t>
    </r>
    <r>
      <rPr>
        <sz val="8"/>
        <color theme="1"/>
        <rFont val="Marianne"/>
      </rPr>
      <t xml:space="preserve"> France métropolitaine – ménages fiscaux en logements ordinaires.</t>
    </r>
  </si>
  <si>
    <r>
      <rPr>
        <b/>
        <sz val="8"/>
        <color theme="1"/>
        <rFont val="Marianne"/>
      </rPr>
      <t>Lecture &gt;</t>
    </r>
    <r>
      <rPr>
        <sz val="8"/>
        <color theme="1"/>
        <rFont val="Marianne"/>
      </rPr>
      <t xml:space="preserve"> En 2017, 50 % des ménages fiscaux perçoivent des revenus d’activité et de remplacement annuels par unité de consommation inférieur à 21 000 euros par an dans l’ERFS et dans Filosofi.</t>
    </r>
  </si>
  <si>
    <r>
      <rPr>
        <b/>
        <sz val="8"/>
        <color theme="1"/>
        <rFont val="Marianne"/>
      </rPr>
      <t>Source &gt;</t>
    </r>
    <r>
      <rPr>
        <sz val="8"/>
        <color theme="1"/>
        <rFont val="Marianne"/>
      </rPr>
      <t xml:space="preserve"> ERFS 2017 – Filosofi 2017.  </t>
    </r>
  </si>
  <si>
    <r>
      <rPr>
        <b/>
        <sz val="8"/>
        <color theme="1"/>
        <rFont val="Marianne"/>
      </rPr>
      <t>Lecture &gt;</t>
    </r>
    <r>
      <rPr>
        <sz val="8"/>
        <color theme="1"/>
        <rFont val="Marianne"/>
      </rPr>
      <t xml:space="preserve"> Le nombre de foyers fiscaux (en tenant compte des pondérations) s’élève à 33,3 millions en 2017 dans l’ERFS et à 34,1 millions dans Filosofi.</t>
    </r>
  </si>
  <si>
    <r>
      <rPr>
        <b/>
        <sz val="8"/>
        <color theme="1"/>
        <rFont val="Marianne"/>
      </rPr>
      <t>Champ &gt;</t>
    </r>
    <r>
      <rPr>
        <sz val="8"/>
        <color theme="1"/>
        <rFont val="Marianne"/>
      </rPr>
      <t xml:space="preserve"> France métropolitaine, logements ordinaires.</t>
    </r>
  </si>
  <si>
    <r>
      <rPr>
        <b/>
        <sz val="8"/>
        <color theme="1"/>
        <rFont val="Marianne"/>
      </rPr>
      <t>Source &gt;</t>
    </r>
    <r>
      <rPr>
        <sz val="8"/>
        <color theme="1"/>
        <rFont val="Marianne"/>
      </rPr>
      <t xml:space="preserve"> ERFS 2017 – Filosofi 2017.</t>
    </r>
  </si>
  <si>
    <r>
      <rPr>
        <b/>
        <sz val="8"/>
        <color theme="1"/>
        <rFont val="Marianne"/>
      </rPr>
      <t>Lecture &gt;</t>
    </r>
    <r>
      <rPr>
        <sz val="8"/>
        <color theme="1"/>
        <rFont val="Marianne"/>
      </rPr>
      <t xml:space="preserve"> Sur l’ensemble des bénéficiaires du RSA en 2017 dans l’ERFS ayant répondu percevoir la prestation au quatrième trimestre lors de leur interrogation à l’enquête Emploi, le montant de RSA a pu être récupéré par appariement pour 360 000 d’entre eux, et a été imputé pour 20 000 autres, soit 5 %.</t>
    </r>
  </si>
  <si>
    <r>
      <rPr>
        <b/>
        <sz val="8"/>
        <color theme="1"/>
        <rFont val="Marianne"/>
      </rPr>
      <t>Champ &gt;</t>
    </r>
    <r>
      <rPr>
        <sz val="8"/>
        <color theme="1"/>
        <rFont val="Marianne"/>
      </rPr>
      <t xml:space="preserve"> Allocataires CNAF (du RSA ou de la PA) fin 2017, répondants à l’enquête BMS fin 2018, et retrouvés dans les fichiers CNAF FR6 en 2018.</t>
    </r>
  </si>
  <si>
    <r>
      <rPr>
        <b/>
        <sz val="8"/>
        <color theme="1"/>
        <rFont val="Marianne"/>
      </rPr>
      <t xml:space="preserve">Source &gt; </t>
    </r>
    <r>
      <rPr>
        <sz val="8"/>
        <color theme="1"/>
        <rFont val="Marianne"/>
      </rPr>
      <t>BMS 2018 (hors champ y compris) ; FR6 2018.</t>
    </r>
  </si>
  <si>
    <r>
      <rPr>
        <b/>
        <sz val="8"/>
        <color theme="1"/>
        <rFont val="Marianne"/>
      </rPr>
      <t>Champ &gt;</t>
    </r>
    <r>
      <rPr>
        <sz val="8"/>
        <color theme="1"/>
        <rFont val="Marianne"/>
      </rPr>
      <t xml:space="preserve"> 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 et hors décalage de situation conjugale enquête Emploi/CNAF.</t>
    </r>
  </si>
  <si>
    <r>
      <rPr>
        <b/>
        <sz val="8"/>
        <color theme="1"/>
        <rFont val="Marianne"/>
      </rPr>
      <t>Source &gt;</t>
    </r>
    <r>
      <rPr>
        <sz val="8"/>
        <color theme="1"/>
        <rFont val="Marianne"/>
      </rPr>
      <t xml:space="preserve"> ERFS 2018 - Simulation éligibilité Ines figé 2018.</t>
    </r>
  </si>
  <si>
    <r>
      <rPr>
        <b/>
        <sz val="8"/>
        <color theme="1"/>
        <rFont val="Marianne"/>
      </rPr>
      <t>Lecture &gt;</t>
    </r>
    <r>
      <rPr>
        <sz val="8"/>
        <color theme="1"/>
        <rFont val="Marianne"/>
      </rPr>
      <t xml:space="preserve"> En moyenne en 2018, ajouter 30 000 foyers sociaux sans revenus primaire éligibles au RSA diminue légèrement la part de recourant non éligibles de 13,7 % à 13,4 % et le taux de non-recours au RSA augmente légèrement de 33,9 % à 34,0 %.</t>
    </r>
  </si>
  <si>
    <r>
      <rPr>
        <b/>
        <sz val="8"/>
        <color theme="1"/>
        <rFont val="Marianne"/>
      </rPr>
      <t>Note &gt;</t>
    </r>
    <r>
      <rPr>
        <sz val="8"/>
        <color theme="1"/>
        <rFont val="Marianne"/>
      </rPr>
      <t xml:space="preserve"> Le critère de désignation de la personne de référence du foyer suit les procédures suivantes, dans le cas où le foyer est composé de plusieurs personnes : on désigne la personne la </t>
    </r>
    <r>
      <rPr>
        <b/>
        <sz val="8"/>
        <color theme="1"/>
        <rFont val="Marianne"/>
      </rPr>
      <t>plus âgée</t>
    </r>
    <r>
      <rPr>
        <sz val="8"/>
        <color theme="1"/>
        <rFont val="Marianne"/>
      </rPr>
      <t xml:space="preserve"> ; si plusieurs personnes du foyer ont le même âge, on désigne parmi ces personnes </t>
    </r>
    <r>
      <rPr>
        <b/>
        <sz val="8"/>
        <color theme="1"/>
        <rFont val="Marianne"/>
      </rPr>
      <t>la femme</t>
    </r>
    <r>
      <rPr>
        <sz val="8"/>
        <color theme="1"/>
        <rFont val="Marianne"/>
      </rPr>
      <t xml:space="preserve"> ; après tous ces critères, s’il reste des femmes ayant le même âge dans le foyer, alors on sélectionne </t>
    </r>
    <r>
      <rPr>
        <b/>
        <sz val="8"/>
        <color theme="1"/>
        <rFont val="Marianne"/>
      </rPr>
      <t>aléatoirement</t>
    </r>
    <r>
      <rPr>
        <sz val="8"/>
        <color theme="1"/>
        <rFont val="Marianne"/>
      </rPr>
      <t xml:space="preserve"> la personne de référence du foyer.</t>
    </r>
  </si>
  <si>
    <r>
      <rPr>
        <b/>
        <sz val="8"/>
        <color theme="1"/>
        <rFont val="Marianne"/>
      </rPr>
      <t>Lecture &gt;</t>
    </r>
    <r>
      <rPr>
        <sz val="8"/>
        <color theme="1"/>
        <rFont val="Marianne"/>
      </rPr>
      <t xml:space="preserve"> Au deuxième trimestre 2018, parmi les 95 000 foyers devenus éligibles au RSA du fait de la neutralisation des ressources, 17 % le sont seulement ce trimestre, 22 % deux trimestres, et 61 % trois trimestres.</t>
    </r>
  </si>
  <si>
    <r>
      <rPr>
        <b/>
        <sz val="8"/>
        <color theme="1"/>
        <rFont val="Marianne"/>
      </rPr>
      <t>Lecture &gt;</t>
    </r>
    <r>
      <rPr>
        <sz val="8"/>
        <color theme="1"/>
        <rFont val="Marianne"/>
      </rPr>
      <t xml:space="preserve"> Chaque trimestre, en moyenne, 25 % des foyers recourants éligibles au RSA ont des droits mensuels versés ou simulés inférieurs à 250 euros par UC.</t>
    </r>
  </si>
  <si>
    <r>
      <rPr>
        <b/>
        <sz val="8"/>
        <color theme="1"/>
        <rFont val="Marianne"/>
      </rPr>
      <t>Lecture &gt;</t>
    </r>
    <r>
      <rPr>
        <sz val="8"/>
        <color theme="1"/>
        <rFont val="Marianne"/>
      </rPr>
      <t xml:space="preserve"> Chaque trimestre de 2018, en moyenne, 25 % des foyers éligibles au RSA ont des droits mensuels simulés inférieurs à 190 euros par UC (au sens du RSA).</t>
    </r>
  </si>
  <si>
    <r>
      <rPr>
        <b/>
        <sz val="8"/>
        <color theme="1"/>
        <rFont val="Marianne"/>
      </rPr>
      <t xml:space="preserve">Source &gt; </t>
    </r>
    <r>
      <rPr>
        <sz val="8"/>
        <color theme="1"/>
        <rFont val="Marianne"/>
      </rPr>
      <t>ERFS 2018 - Simulation éligibilité Ines figé 2018.</t>
    </r>
  </si>
  <si>
    <r>
      <rPr>
        <b/>
        <sz val="8"/>
        <color theme="1"/>
        <rFont val="Marianne"/>
      </rPr>
      <t>Lecture &gt;</t>
    </r>
    <r>
      <rPr>
        <sz val="8"/>
        <color theme="1"/>
        <rFont val="Marianne"/>
      </rPr>
      <t xml:space="preserve"> Chaque trimestre de 2018, en moyenne, 25 % des recourants simulés non éligibles au RSA ont des droits mensuels versés inférieurs à 50 euros par unité de consommation (au sens du RSA).</t>
    </r>
  </si>
  <si>
    <r>
      <rPr>
        <b/>
        <sz val="8"/>
        <color theme="1"/>
        <rFont val="Marianne"/>
      </rPr>
      <t>Note &gt;</t>
    </r>
    <r>
      <rPr>
        <sz val="8"/>
        <color theme="1"/>
        <rFont val="Marianne"/>
      </rPr>
      <t xml:space="preserve"> Les montants de droits RSA sont simulés pour les non-recourants. Les montants de droits sont ceux effectivement versés pour les recourants.</t>
    </r>
  </si>
  <si>
    <r>
      <rPr>
        <b/>
        <sz val="8"/>
        <color theme="1"/>
        <rFont val="Marianne"/>
      </rPr>
      <t>Lecture &gt;</t>
    </r>
    <r>
      <rPr>
        <sz val="8"/>
        <color theme="1"/>
        <rFont val="Marianne"/>
      </rPr>
      <t xml:space="preserve"> Chaque trimestre en 2018, en moyenne, 25 % des non-recourants au RSA ont des droits mensuels non versés inférieurs à 180 euros par unité de consommation (au sens du RSA).</t>
    </r>
  </si>
  <si>
    <r>
      <rPr>
        <b/>
        <sz val="8"/>
        <color theme="1"/>
        <rFont val="Marianne"/>
      </rPr>
      <t xml:space="preserve">Champ &gt; </t>
    </r>
    <r>
      <rPr>
        <sz val="8"/>
        <color theme="1"/>
        <rFont val="Marianne"/>
      </rPr>
      <t>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 et hors décalage de situation conjugale enquête Emploi/CNAF.</t>
    </r>
  </si>
  <si>
    <r>
      <rPr>
        <b/>
        <sz val="8"/>
        <color theme="1"/>
        <rFont val="Marianne"/>
      </rPr>
      <t>UC</t>
    </r>
    <r>
      <rPr>
        <sz val="8"/>
        <color theme="1"/>
        <rFont val="Marianne"/>
      </rPr>
      <t> : unité de consommation.</t>
    </r>
  </si>
  <si>
    <r>
      <rPr>
        <b/>
        <sz val="8"/>
        <color theme="1"/>
        <rFont val="Marianne"/>
      </rPr>
      <t xml:space="preserve">Note &gt; </t>
    </r>
    <r>
      <rPr>
        <sz val="8"/>
        <color theme="1"/>
        <rFont val="Marianne"/>
      </rPr>
      <t>Les montants de droits pour les recourants au RSA sont ceux versés par les organismes sociaux. Les montants de droits pour les non-recourants éligibles sont simulés.</t>
    </r>
  </si>
  <si>
    <r>
      <rPr>
        <b/>
        <sz val="8"/>
        <color theme="1"/>
        <rFont val="Marianne"/>
      </rPr>
      <t>Lecture &gt;</t>
    </r>
    <r>
      <rPr>
        <sz val="8"/>
        <color theme="1"/>
        <rFont val="Marianne"/>
      </rPr>
      <t xml:space="preserve"> Chaque trimestre en moyenne, sur le champ indiqué ci-dessus, 1,76 million de foyers sociaux sont éligibles au RSA et 1,16 million en sont bénéficiaires ; en corollaire, 598 000 foyers sont non recourants à la prestation. Cet effectif de 598 000 correspond aussi au nombre de non-recourants éligibles (758 000) diminué de celui des recourants non éligibles (159 000).</t>
    </r>
  </si>
  <si>
    <r>
      <rPr>
        <b/>
        <sz val="8"/>
        <color theme="1"/>
        <rFont val="Marianne"/>
      </rPr>
      <t>Source &gt;</t>
    </r>
    <r>
      <rPr>
        <sz val="8"/>
        <color theme="1"/>
        <rFont val="Marianne"/>
      </rPr>
      <t xml:space="preserve"> EFRS 2018 – Simulation éligibilité Ines figé 2018.</t>
    </r>
  </si>
  <si>
    <r>
      <rPr>
        <b/>
        <sz val="8"/>
        <color theme="1"/>
        <rFont val="Marianne"/>
      </rPr>
      <t>Note &gt;</t>
    </r>
    <r>
      <rPr>
        <sz val="8"/>
        <color theme="1"/>
        <rFont val="Marianne"/>
      </rPr>
      <t xml:space="preserve"> La configuration familiale du foyer dans l’ERFS est celle déclarée par les personnes interrogées à l’EEC lors du quatrième trimestre 2018. Celle retenue dans les données exhaustives CNAF (FR6) est la dernière situation connue du trimestre de droit.</t>
    </r>
  </si>
  <si>
    <r>
      <rPr>
        <b/>
        <sz val="8"/>
        <color theme="1"/>
        <rFont val="Marianne"/>
      </rPr>
      <t>Lecture &gt;</t>
    </r>
    <r>
      <rPr>
        <sz val="8"/>
        <color theme="1"/>
        <rFont val="Marianne"/>
      </rPr>
      <t xml:space="preserve"> Au deuxième trimestre 2018, parmi les 228 000 recourants au RSA simulés non éligibles, 27 % sont concernés par des non-correspondances de situation conjugale.</t>
    </r>
  </si>
  <si>
    <r>
      <rPr>
        <b/>
        <sz val="8"/>
        <color theme="1"/>
        <rFont val="Marianne"/>
      </rPr>
      <t xml:space="preserve">Champ &gt; </t>
    </r>
    <r>
      <rPr>
        <sz val="8"/>
        <color theme="1"/>
        <rFont val="Marianne"/>
      </rPr>
      <t>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t>
    </r>
  </si>
  <si>
    <r>
      <rPr>
        <b/>
        <sz val="8"/>
        <color theme="1"/>
        <rFont val="Marianne"/>
      </rPr>
      <t>Source &gt;</t>
    </r>
    <r>
      <rPr>
        <sz val="8"/>
        <color theme="1"/>
        <rFont val="Marianne"/>
      </rPr>
      <t xml:space="preserve"> ERFS 2018 - Simulation éligibilité Ines figé 2018 ; données exhaustives de la CNAF (FR6).</t>
    </r>
  </si>
  <si>
    <r>
      <rPr>
        <b/>
        <sz val="8"/>
        <color theme="1"/>
        <rFont val="Marianne"/>
      </rPr>
      <t xml:space="preserve">Champ &gt; </t>
    </r>
    <r>
      <rPr>
        <sz val="8"/>
        <color theme="1"/>
        <rFont val="Marianne"/>
      </rPr>
      <t>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 et hors décalage de situation conjugale enquête Emploi/CNAF. Hors divergences de situation familiale entre ERFS et données exhaustives de la CNAF et hors imputations de revenus ou prestations.</t>
    </r>
  </si>
  <si>
    <r>
      <rPr>
        <b/>
        <sz val="8"/>
        <color theme="1"/>
        <rFont val="Marianne"/>
      </rPr>
      <t xml:space="preserve">Lecture </t>
    </r>
    <r>
      <rPr>
        <sz val="8"/>
        <color theme="1"/>
        <rFont val="Marianne"/>
      </rPr>
      <t>&gt; En moyenne, en 2018, la proportion de recourants PA non éligibles se situe à 39 %. En écartant les imputations de ressources et les écarts de situation familiale parmi l’ensemble des recourant, le beta error atteint 36 %.</t>
    </r>
  </si>
  <si>
    <r>
      <rPr>
        <b/>
        <sz val="8"/>
        <color theme="1"/>
        <rFont val="Marianne"/>
      </rPr>
      <t>Champ &gt;</t>
    </r>
    <r>
      <rPr>
        <sz val="8"/>
        <color theme="1"/>
        <rFont val="Marianne"/>
      </rPr>
      <t xml:space="preserve"> 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 Indus et rappels de droits de plus de six mois pris en compte.</t>
    </r>
  </si>
  <si>
    <r>
      <rPr>
        <b/>
        <sz val="8"/>
        <color theme="1"/>
        <rFont val="Marianne"/>
      </rPr>
      <t>Champ &gt;</t>
    </r>
    <r>
      <rPr>
        <sz val="8"/>
        <color theme="1"/>
        <rFont val="Marianne"/>
      </rPr>
      <t xml:space="preserve"> France métropolitaine, logements ordinaires ; hors ménages dont le revenu disponible (ou déclaré) est négatif, hors foyers sociaux dont la personne de référence a plus de 64 ans ou est étudiante ou en congé parental, hors perception de pension d’invalidité ou situations de handicap. Indus et rappels de droits de plus de six mois pris en compte.</t>
    </r>
  </si>
  <si>
    <r>
      <rPr>
        <b/>
        <sz val="8"/>
        <color theme="1"/>
        <rFont val="Marianne"/>
      </rPr>
      <t>Source &gt;</t>
    </r>
    <r>
      <rPr>
        <sz val="8"/>
        <color theme="1"/>
        <rFont val="Marianne"/>
      </rPr>
      <t xml:space="preserve"> ERFS 2018 - Simulation éligibilité Inès figé 2018.</t>
    </r>
  </si>
  <si>
    <r>
      <rPr>
        <b/>
        <sz val="8"/>
        <color theme="1"/>
        <rFont val="Marianne"/>
      </rPr>
      <t>Lecture &gt;</t>
    </r>
    <r>
      <rPr>
        <sz val="8"/>
        <color theme="1"/>
        <rFont val="Marianne"/>
      </rPr>
      <t xml:space="preserve"> En moyenne, en 2018, parmi les 218 000 foyers recourants au RSA simulés non éligibles, 51 % pouvaient s’expliquer tant par des non-correspondances de situation familiale que par des imputations de revenus et de prestations. En moyenne, en 2018, les non-correspondances de situation conjugale entre l’ERFS et FR6 (sans imputation de revenus) représentent 17 % des recourants non éligibles.</t>
    </r>
  </si>
  <si>
    <r>
      <rPr>
        <b/>
        <sz val="8"/>
        <color theme="1"/>
        <rFont val="Marianne"/>
      </rPr>
      <t xml:space="preserve">Note &gt; </t>
    </r>
    <r>
      <rPr>
        <sz val="8"/>
        <color theme="1"/>
        <rFont val="Marianne"/>
      </rPr>
      <t xml:space="preserve">Beta Erreur = </t>
    </r>
  </si>
  <si>
    <r>
      <rPr>
        <b/>
        <sz val="8"/>
        <color theme="1"/>
        <rFont val="Marianne"/>
      </rPr>
      <t>Lecture &gt;</t>
    </r>
    <r>
      <rPr>
        <sz val="8"/>
        <color theme="1"/>
        <rFont val="Marianne"/>
      </rPr>
      <t xml:space="preserve"> Fin 2010, parmi les 727 000 recourants au RSA socle seul, 63 000 n’ont pas été simulés comme éligibles à la suite du test d’éligibilité, soit 9 % d’entre eux.</t>
    </r>
  </si>
  <si>
    <r>
      <rPr>
        <b/>
        <sz val="8"/>
        <color theme="1"/>
        <rFont val="Marianne"/>
      </rPr>
      <t>Champ &gt;</t>
    </r>
    <r>
      <rPr>
        <sz val="8"/>
        <color theme="1"/>
        <rFont val="Marianne"/>
      </rPr>
      <t xml:space="preserve"> France métropolitaine, logement ordinaire.</t>
    </r>
  </si>
  <si>
    <r>
      <rPr>
        <b/>
        <sz val="8"/>
        <color theme="1"/>
        <rFont val="Marianne"/>
      </rPr>
      <t>Source &gt;</t>
    </r>
    <r>
      <rPr>
        <sz val="8"/>
        <color theme="1"/>
        <rFont val="Marianne"/>
      </rPr>
      <t xml:space="preserve"> Enquête quantitative sur le RSA, 2011, Dares – première phase enquête téléphonique ; Calcul des auteur(trice)s.</t>
    </r>
  </si>
  <si>
    <r>
      <rPr>
        <b/>
        <sz val="8"/>
        <color theme="1"/>
        <rFont val="Marianne"/>
      </rPr>
      <t>Champ &gt;</t>
    </r>
    <r>
      <rPr>
        <sz val="8"/>
        <color theme="1"/>
        <rFont val="Marianne"/>
      </rPr>
      <t xml:space="preserve">  France métropolitaine, ménages fiscaux en logements ordinaires.</t>
    </r>
  </si>
  <si>
    <r>
      <rPr>
        <b/>
        <sz val="8"/>
        <color theme="1"/>
        <rFont val="Marianne"/>
      </rPr>
      <t>Source &gt;</t>
    </r>
    <r>
      <rPr>
        <sz val="8"/>
        <color theme="1"/>
        <rFont val="Marianne"/>
      </rPr>
      <t xml:space="preserve">  ERFS 2017 et Filosofi 2017.</t>
    </r>
  </si>
  <si>
    <r>
      <rPr>
        <b/>
        <sz val="8"/>
        <color theme="1"/>
        <rFont val="Marianne"/>
      </rPr>
      <t>Lecture &gt;</t>
    </r>
    <r>
      <rPr>
        <sz val="8"/>
        <color theme="1"/>
        <rFont val="Marianne"/>
      </rPr>
      <t xml:space="preserve"> Dans les FR6, 770 000 foyers bénéficiaires du RSA au moins une fois dans l’année n’ont aucun revenu d’activité ni de remplacement, alors que dans l’ERFS on en compte 590 000, ce qui représente un écart de 2 % de bénéficiaires à revenus nuls en moins dans l’ERFS par rapport aux données exhaustives de la CNAF.</t>
    </r>
  </si>
  <si>
    <r>
      <rPr>
        <b/>
        <sz val="8"/>
        <color theme="1"/>
        <rFont val="Marianne"/>
      </rPr>
      <t>Source &gt;</t>
    </r>
    <r>
      <rPr>
        <sz val="8"/>
        <color theme="1"/>
        <rFont val="Marianne"/>
      </rPr>
      <t xml:space="preserve"> FR6 2018 (données exhaustives mensuelles de la CNAF produites avec six mois de recul pour être considérées comme stabilisées) – ERFS 2018 Insee-DGFiP-CNAF-CNAV-CCMSA (construction des foyers sociaux à partir d’Ines figé 2018).</t>
    </r>
  </si>
  <si>
    <r>
      <rPr>
        <b/>
        <sz val="8"/>
        <color theme="1"/>
        <rFont val="Marianne"/>
      </rPr>
      <t xml:space="preserve">Lecture &gt; </t>
    </r>
    <r>
      <rPr>
        <sz val="8"/>
        <color theme="1"/>
        <rFont val="Marianne"/>
      </rPr>
      <t>Au quatrième trimestre 2018, dans les données exhaustives de la Cnaf (FR6), 880 000 foyers sociaux sont composés de personnes seules sans enfants bénéficiaires du RSA alors que dans l’ERFS on en comptabilise 620 000.</t>
    </r>
  </si>
  <si>
    <r>
      <rPr>
        <b/>
        <sz val="8"/>
        <color theme="1"/>
        <rFont val="Marianne"/>
      </rPr>
      <t xml:space="preserve">Champ &gt; </t>
    </r>
    <r>
      <rPr>
        <sz val="8"/>
        <color theme="1"/>
        <rFont val="Marianne"/>
      </rPr>
      <t>France métropolitaine – logement ordinaire (dans le FR6, filtre selon la dernière situation connue) – bénéficiaires PA / RSA au cours du quatrième trimestre 2018 (y compris RSA majoré, hors prime de Noël).</t>
    </r>
  </si>
  <si>
    <r>
      <rPr>
        <b/>
        <sz val="8"/>
        <color theme="1"/>
        <rFont val="Marianne"/>
      </rPr>
      <t>Lecture &gt;</t>
    </r>
    <r>
      <rPr>
        <sz val="8"/>
        <color theme="1"/>
        <rFont val="Marianne"/>
      </rPr>
      <t xml:space="preserve"> Au premier trimestre 2018, sur le champ considéré, 1,63 million de foyers sont allocataires du RSA dans les données FR6 contre 1,40 million dans l’ERFS. L’écart représente 14 % de bénéficiaires en moins dans l’ERFS par rapport aux données exhaustives de la CNAF.</t>
    </r>
  </si>
  <si>
    <r>
      <t>Masse financière</t>
    </r>
    <r>
      <rPr>
        <b/>
        <sz val="8"/>
        <color rgb="FF000000"/>
        <rFont val="Marianne"/>
      </rPr>
      <t> </t>
    </r>
  </si>
  <si>
    <r>
      <rPr>
        <b/>
        <sz val="8"/>
        <color theme="1"/>
        <rFont val="Marianne"/>
      </rPr>
      <t xml:space="preserve">Note &gt; </t>
    </r>
    <r>
      <rPr>
        <sz val="8"/>
        <color theme="1"/>
        <rFont val="Marianne"/>
      </rPr>
      <t>L’écart ERFS-FR6 est calculé hors appariés MSA.</t>
    </r>
  </si>
  <si>
    <r>
      <rPr>
        <b/>
        <sz val="8"/>
        <color theme="1"/>
        <rFont val="Marianne"/>
      </rPr>
      <t xml:space="preserve">Champ &gt; </t>
    </r>
    <r>
      <rPr>
        <sz val="8"/>
        <color theme="1"/>
        <rFont val="Marianne"/>
      </rPr>
      <t>France métropolitaine, bénéficiaires PA/RSA au moins une fois dans l’année (y compris RSA majoré, hors prime de Noël).</t>
    </r>
  </si>
  <si>
    <t>Centiles du revenu annuel d’activité et de remplacement</t>
  </si>
  <si>
    <t>Bénéficiaires du RSA dans l’ERFS en 2017</t>
  </si>
  <si>
    <t>Proportion d’imputations</t>
  </si>
  <si>
    <t>Statut d’occupation du logement</t>
  </si>
  <si>
    <t>Masse financière (en millions d’euros)</t>
  </si>
  <si>
    <t>dont non-correspondances sur nombre d’enfants uniquement</t>
  </si>
  <si>
    <r>
      <rPr>
        <b/>
        <sz val="8"/>
        <color theme="1"/>
        <rFont val="Marianne"/>
      </rPr>
      <t>Lecture &gt;</t>
    </r>
    <r>
      <rPr>
        <sz val="8"/>
        <color theme="1"/>
        <rFont val="Marianne"/>
      </rPr>
      <t xml:space="preserve"> En moyenne, en 2018, la proportion de recourants RSA non éligibles se situe à 17 %. En écartant les imputations de ressources et les écarts de situation familiale parmi l’ensemble des recourant, le beta error atteint 11 %.</t>
    </r>
  </si>
  <si>
    <r>
      <rPr>
        <b/>
        <sz val="8"/>
        <color theme="1"/>
        <rFont val="Marianne"/>
      </rPr>
      <t>Lecture &gt;</t>
    </r>
    <r>
      <rPr>
        <sz val="8"/>
        <color theme="1"/>
        <rFont val="Marianne"/>
      </rPr>
      <t xml:space="preserve"> En moyenne, en 2018, parmi les 1,05 million de foyers recourants à la PA simulés non éligibles, 30 % pouvaient s’expliquer tant par des non-correspondances de situation familiale que par des imputations de revenus et de prestations. En moyenne, en 2018, les non-correspondances de situation conjugale entre l’ERFS et FR6 (sans imputation de revenus) représentent 20 % des recourants non éligibles.</t>
    </r>
  </si>
  <si>
    <r>
      <rPr>
        <b/>
        <sz val="8"/>
        <color theme="1"/>
        <rFont val="Marianne"/>
      </rPr>
      <t>Lecture &gt;</t>
    </r>
    <r>
      <rPr>
        <sz val="8"/>
        <color theme="1"/>
        <rFont val="Marianne"/>
      </rPr>
      <t xml:space="preserve"> En moyenne en 2018, 9 % des personnes de référence des foyers recourants au RSA et simulés éligibles ne sont pas ressortissantes d’un pays membre de l’Union européenne, mais résident en France depuis plus de cinq ans.</t>
    </r>
  </si>
  <si>
    <r>
      <rPr>
        <b/>
        <sz val="8"/>
        <color theme="1"/>
        <rFont val="Marianne"/>
      </rPr>
      <t>Lecture &gt;</t>
    </r>
    <r>
      <rPr>
        <sz val="8"/>
        <color theme="1"/>
        <rFont val="Marianne"/>
      </rPr>
      <t xml:space="preserve"> En moyenne, en 2018, simuler la neutralisation des ressources dans l’ERFS ne change pas le nombre total de recourant (1,16 million de foyers), mais augmente le nombre d’éligible de 107 000 foyers. Le beta error serait réduit de 1 point de pourcentage, tandis que le taux de non-recours au RSA augmente de 4 points de pourcentage.</t>
    </r>
  </si>
  <si>
    <t>Caractéristiques…</t>
  </si>
  <si>
    <t>5 000 à 20 000 habitants</t>
  </si>
  <si>
    <t>20 000 à 100 000 habitants</t>
  </si>
  <si>
    <r>
      <rPr>
        <b/>
        <sz val="8"/>
        <color theme="1"/>
        <rFont val="Marianne"/>
      </rPr>
      <t>Lecture &gt;</t>
    </r>
    <r>
      <rPr>
        <sz val="8"/>
        <color theme="1"/>
        <rFont val="Marianne"/>
      </rPr>
      <t xml:space="preserve"> En moyenne en 2018, parmi les 339 000 femmes seules sans enfant éligibles au RSA, 34 % n’y recourent pas. Parmi celles qui perçoivent le RSA, 18 % ont été simulées comme non éligibles à la prestation.</t>
    </r>
  </si>
  <si>
    <r>
      <rPr>
        <b/>
        <sz val="8"/>
        <color theme="1"/>
        <rFont val="Calibri"/>
        <family val="2"/>
      </rPr>
      <t>É</t>
    </r>
    <r>
      <rPr>
        <b/>
        <sz val="8"/>
        <color theme="1"/>
        <rFont val="Marianne"/>
      </rPr>
      <t>ligible</t>
    </r>
  </si>
  <si>
    <r>
      <rPr>
        <b/>
        <sz val="8"/>
        <color theme="1"/>
        <rFont val="Marianne"/>
      </rPr>
      <t>Lecture &gt;</t>
    </r>
    <r>
      <rPr>
        <sz val="8"/>
        <color theme="1"/>
        <rFont val="Marianne"/>
      </rPr>
      <t xml:space="preserve"> En moyenne en 2018, augmenter le montant forfaitaire (MF) de RSA de +1 % n’a pas d’incidence sur le nombre de recourants (le taux de variation est de 0 %), mais augmente le nombre d’éligibles de 1 %. La part des recourants non éligibles diminuerait de 1 point de pourcentage et le taux de non-recours augmenterait de 1 point de pourcentage.</t>
    </r>
  </si>
  <si>
    <t>Tableau A1 • Type de ressources, statut dans l’ERFS et traitement effectué dans la base de données « foyer social »</t>
  </si>
  <si>
    <r>
      <rPr>
        <b/>
        <sz val="8"/>
        <color theme="1"/>
        <rFont val="Marianne"/>
      </rPr>
      <t>Lecture &gt;</t>
    </r>
    <r>
      <rPr>
        <sz val="8"/>
        <color theme="1"/>
        <rFont val="Marianne"/>
      </rPr>
      <t xml:space="preserve"> Parmi les bénéficiaires du RSA fin 2017 ayant répondu à l’enquête BMS et retrouvés dans les données CNAF en 2018, 92,2 % sont en logement ordinaire dans les deux sources de données, 
2,2 % sont en logement non ordinaire selon BMS et en logement ordinaire selon la CNAF (résultats non pondérés).</t>
    </r>
  </si>
  <si>
    <t>Tableau A3 • Imputation de montants de RSA dans l’ERFS selon la réponse apportée à la question sur le bénéfice de la prestation au moment de l’enquête</t>
  </si>
  <si>
    <r>
      <rPr>
        <b/>
        <sz val="8"/>
        <color theme="1"/>
        <rFont val="Marianne"/>
      </rPr>
      <t>Note &gt;</t>
    </r>
    <r>
      <rPr>
        <sz val="8"/>
        <color theme="1"/>
        <rFont val="Marianne"/>
      </rPr>
      <t xml:space="preserve"> La question de la perception du RSA n’étant posée qu’en 1</t>
    </r>
    <r>
      <rPr>
        <vertAlign val="superscript"/>
        <sz val="8"/>
        <color theme="1"/>
        <rFont val="Marianne"/>
      </rPr>
      <t>re</t>
    </r>
    <r>
      <rPr>
        <sz val="8"/>
        <color theme="1"/>
        <rFont val="Marianne"/>
      </rPr>
      <t xml:space="preserve"> et 6</t>
    </r>
    <r>
      <rPr>
        <vertAlign val="superscript"/>
        <sz val="8"/>
        <color theme="1"/>
        <rFont val="Marianne"/>
      </rPr>
      <t>e</t>
    </r>
    <r>
      <rPr>
        <sz val="8"/>
        <color theme="1"/>
        <rFont val="Marianne"/>
      </rPr>
      <t xml:space="preserve"> interrogation, les personnes situées entre les 2</t>
    </r>
    <r>
      <rPr>
        <vertAlign val="superscript"/>
        <sz val="8"/>
        <color theme="1"/>
        <rFont val="Marianne"/>
      </rPr>
      <t>e</t>
    </r>
    <r>
      <rPr>
        <sz val="8"/>
        <color theme="1"/>
        <rFont val="Marianne"/>
      </rPr>
      <t xml:space="preserve"> 
et 5</t>
    </r>
    <r>
      <rPr>
        <vertAlign val="superscript"/>
        <sz val="8"/>
        <color theme="1"/>
        <rFont val="Marianne"/>
      </rPr>
      <t>e</t>
    </r>
    <r>
      <rPr>
        <sz val="8"/>
        <color theme="1"/>
        <rFont val="Marianne"/>
      </rPr>
      <t xml:space="preserve"> interrogations au T4 2017 sont non répondants.</t>
    </r>
  </si>
  <si>
    <r>
      <rPr>
        <b/>
        <sz val="8"/>
        <color theme="1"/>
        <rFont val="Marianne"/>
      </rPr>
      <t>Source &gt;</t>
    </r>
    <r>
      <rPr>
        <sz val="8"/>
        <color theme="1"/>
        <rFont val="Marianne"/>
      </rPr>
      <t xml:space="preserve"> ERFS 2017.</t>
    </r>
  </si>
  <si>
    <t>Tableau A2 • Correspondances BMS/FR6 sur la situation de logement des allocataires RSA et PA en 2018</t>
  </si>
  <si>
    <t>Tableau A4 • Effectifs des foyers et ménages fiscaux dans l’ERFS et Filosofi (avec et sans pondération)</t>
  </si>
  <si>
    <t xml:space="preserve">Tableau A5 • Centiles annuels de revenu d’activité et de remplacement par unité de consommation </t>
  </si>
  <si>
    <r>
      <rPr>
        <b/>
        <sz val="8"/>
        <color theme="1"/>
        <rFont val="Marianne"/>
      </rPr>
      <t xml:space="preserve">Lecture &gt; </t>
    </r>
    <r>
      <rPr>
        <sz val="8"/>
        <color theme="1"/>
        <rFont val="Marianne"/>
      </rPr>
      <t>En 2017, 10 % des ménages fiscaux de l’ERFS perçoivent des revenus d’activité et de remplacement inférieurs à 7 300 euros annuels (par unité de consommation), tandis que dans Filosofi, 10 % des ménages fiscaux perçoivent moins de 7 500 euros.</t>
    </r>
  </si>
  <si>
    <t xml:space="preserve">Graphique A2 • Montants mensuels du RSA et de la PA selon le salaire net d’une personne seule (ne disposant pas d’autres revenus, hormis les aides au logement) </t>
  </si>
  <si>
    <t>Filosofi 2017.</t>
  </si>
  <si>
    <t>Graphique A1 • Distribution du revenu annuel d’activité et de remplacement par unité de consommation par centile</t>
  </si>
  <si>
    <t xml:space="preserve">Tableau 1 • Foyers bénéficiaires du RSA et de la PA en France métropolitaine au cours de l’année 2018 selon l’ERFS et les données exhaustives de la CNAF (FR6)  </t>
  </si>
  <si>
    <t>Tableau 6a • Pistes d’explication de l’erreur de simulation (beta error) pour la PA (en %)</t>
  </si>
  <si>
    <t>Tableau A4 • Effectifs des foyers et ménages fiscaux dans l’ERFS et FILOSOFI (avec et sans pondération)</t>
  </si>
  <si>
    <t>Graphique A2 • Montants mensuels du RSA et de la PA selon le salaire net d’une personne seule (ne disposant pas d’autres revenus, hormis les aides au logement)</t>
  </si>
  <si>
    <t>Les Dossiers de la DREES n° 92, février 2022</t>
  </si>
  <si>
    <r>
      <rPr>
        <b/>
        <sz val="8"/>
        <color theme="1"/>
        <rFont val="Marianne"/>
      </rPr>
      <t xml:space="preserve">Lecture &gt; </t>
    </r>
    <r>
      <rPr>
        <sz val="8"/>
        <color theme="1"/>
        <rFont val="Marianne"/>
      </rPr>
      <t>Parmi les 2,27 millions de foyers allocataires du RSA recensés par la CNAF en 2018 (au moins une fois dans l’année), 2,07 millions sont repérés en logement ordinaire. L’ERFS compte 1,69 million de foyers bénéficiaires, dont 0,03 million sont allocataires de la mutualité sociale agricole (MSA). Sur un champ comparable (hors logements non ordinaires et appariés MSA), l’écart est de 0,42 million, soit 20 % de bénéficiaires en moins dans l’ERFS que dans les données exhaustives CNAF.</t>
    </r>
  </si>
  <si>
    <r>
      <rPr>
        <b/>
        <sz val="8"/>
        <color theme="1"/>
        <rFont val="Marianne"/>
      </rPr>
      <t xml:space="preserve">Champ &gt; </t>
    </r>
    <r>
      <rPr>
        <sz val="8"/>
        <color theme="1"/>
        <rFont val="Marianne"/>
      </rPr>
      <t>France métropolitaine, logement ordinaire (dans le FR6, filtre selon la dernière situation connue) – bénéficiaires PA/RSA au moins une fois dans le trimestre, y compris RSA majoré, hors prime de Noël. ERFS : montant apparié CNAF ou Imputé.</t>
    </r>
  </si>
  <si>
    <r>
      <rPr>
        <b/>
        <sz val="8"/>
        <color theme="1"/>
        <rFont val="Marianne"/>
      </rPr>
      <t>Champ &gt;</t>
    </r>
    <r>
      <rPr>
        <sz val="8"/>
        <color theme="1"/>
        <rFont val="Marianne"/>
      </rPr>
      <t xml:space="preserve"> France métropolitaine, logement ordinaire (dans le FR6, filtre selon la dernière situation connue), bénéficiaires RSA au moins une fois dans l’année (y compris RSA majoré, hors prime de Noël). ERFS : montant apparié CNAF ou Imputé. FR6 : allocataires 2018 percevant en 2020 des prestations basées sur leurs revenus (non neutralisés) de l’année 2018 et dont la situation familiale n’a pas changé (9 % des bénéficiaires du RSA en 2018).</t>
    </r>
  </si>
  <si>
    <t>Revenus d'activité et de remplacement (montant mensuel moyen par UC en euros)</t>
  </si>
  <si>
    <t>0 à 500</t>
  </si>
  <si>
    <t>500 à 1000</t>
  </si>
  <si>
    <t>1000 à 1500</t>
  </si>
  <si>
    <t>1500 à 2000</t>
  </si>
  <si>
    <t>2000 à 2500</t>
  </si>
  <si>
    <t>2500 à 3000</t>
  </si>
  <si>
    <t>3000 à 3500</t>
  </si>
  <si>
    <t>Plus de 3500</t>
  </si>
  <si>
    <t>Écart relatif de ménages fiscaux ERFS - Filosofi (en %)</t>
  </si>
  <si>
    <t>Écart absolu de ménages fiscaux ERFS - Filosofi (en milliers)</t>
  </si>
  <si>
    <t>Graphique 3 • Écart entre ERFS et Filosofi sur le nombre de ménages fiscaux, selon les revenus d’activité et de remplacement mensuels de ces ménages par unité de consommation en 2017</t>
  </si>
  <si>
    <r>
      <rPr>
        <b/>
        <sz val="8"/>
        <color theme="1"/>
        <rFont val="Marianne"/>
      </rPr>
      <t>Lecture &gt;</t>
    </r>
    <r>
      <rPr>
        <sz val="8"/>
        <color theme="1"/>
        <rFont val="Marianne"/>
      </rPr>
      <t xml:space="preserve"> En 2017, le nombre de ménages fiscaux dont les revenus d’activité et de remplacement mensuels par unité de consommation sont nuls apparaît inférieur de 30 000 dans l’ERFS comparativement à Filosofi.</t>
    </r>
  </si>
  <si>
    <r>
      <rPr>
        <b/>
        <sz val="8"/>
        <color theme="1"/>
        <rFont val="Marianne"/>
      </rPr>
      <t>Lecture &gt;</t>
    </r>
    <r>
      <rPr>
        <sz val="8"/>
        <color theme="1"/>
        <rFont val="Marianne"/>
      </rPr>
      <t xml:space="preserve">  En 2018, 60 % des personnes de référence des foyers recourants à la PA simulés non éligibles sont en emploi toute l’année, 9 % sont au chômage mais une autre personne du foyer peut être en emploi.</t>
    </r>
  </si>
  <si>
    <t>Tableau 5 • Pistes d’explication de l’erreur de simulation (beta error) pour le RSA (en %)</t>
  </si>
  <si>
    <t>Tableau 6 • Pistes d’explication de l’erreur de simulation (beta error) pour la PA (en %)</t>
  </si>
  <si>
    <t>Commune rurale ou moins de 5 000 habitants</t>
  </si>
  <si>
    <t>100 000 habitants ou plus (hors UU de Paris)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</si>
</sst>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43" formatCode="_-* #,##0.00_-;\-* #,##0.00_-;_-* &quot;-&quot;??_-;_-@_-"/>
    <numFmt numFmtId="164" formatCode="0.0"/>
    <numFmt numFmtId="165" formatCode="_-* #,##0_-;\-* #,##0_-;_-* &quot;-&quot;??_-;_-@_-"/>
    <numFmt numFmtId="166" formatCode="0.0%"/>
    <numFmt numFmtId="167" formatCode="#,##0,"/>
  </numFmts>
  <fonts count="10" x14ac:knownFonts="1">
    <font>
      <sz val="11"/>
      <color theme="1"/>
      <name val="Calibri"/>
      <family val="2"/>
      <scheme val="minor"/>
    </font>
    <font>
      <sz val="11"/>
      <color theme="1"/>
      <name val="Calibri"/>
      <family val="2"/>
      <scheme val="minor"/>
    </font>
    <font>
      <b/>
      <sz val="8"/>
      <color theme="1"/>
      <name val="Marianne"/>
    </font>
    <font>
      <sz val="8"/>
      <color theme="1"/>
      <name val="Marianne"/>
    </font>
    <font>
      <vertAlign val="superscript"/>
      <sz val="8"/>
      <color theme="1"/>
      <name val="Marianne"/>
    </font>
    <font>
      <b/>
      <sz val="8"/>
      <name val="Marianne"/>
    </font>
    <font>
      <i/>
      <sz val="8"/>
      <color theme="1"/>
      <name val="Marianne"/>
    </font>
    <font>
      <b/>
      <sz val="8"/>
      <color rgb="FFFFFFFF"/>
      <name val="Marianne"/>
    </font>
    <font>
      <b/>
      <sz val="8"/>
      <color rgb="FF000000"/>
      <name val="Marianne"/>
    </font>
    <font>
      <b/>
      <sz val="8"/>
      <color theme="1"/>
      <name val="Calibri"/>
      <family val="2"/>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xf>
    <xf numFmtId="6" fontId="3" fillId="0" borderId="1" xfId="0" applyNumberFormat="1" applyFont="1" applyBorder="1" applyAlignment="1">
      <alignment horizontal="center" vertical="center"/>
    </xf>
    <xf numFmtId="0" fontId="3" fillId="0" borderId="1" xfId="0" applyFont="1" applyBorder="1"/>
    <xf numFmtId="1" fontId="3" fillId="0" borderId="1" xfId="0" applyNumberFormat="1" applyFont="1" applyBorder="1"/>
    <xf numFmtId="3" fontId="3" fillId="0" borderId="1" xfId="0" applyNumberFormat="1" applyFont="1" applyBorder="1" applyAlignment="1">
      <alignment horizontal="center"/>
    </xf>
    <xf numFmtId="0" fontId="3" fillId="0" borderId="1" xfId="0" applyFont="1" applyBorder="1" applyAlignment="1">
      <alignment horizontal="center"/>
    </xf>
    <xf numFmtId="9" fontId="3" fillId="0" borderId="1" xfId="0" applyNumberFormat="1" applyFont="1" applyBorder="1" applyAlignment="1">
      <alignment horizontal="center" vertical="center"/>
    </xf>
    <xf numFmtId="166" fontId="3"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1" fontId="3" fillId="0" borderId="1" xfId="0" applyNumberFormat="1" applyFont="1" applyBorder="1" applyAlignment="1">
      <alignment horizontal="center"/>
    </xf>
    <xf numFmtId="9" fontId="3" fillId="0" borderId="0" xfId="1" applyFont="1"/>
    <xf numFmtId="9" fontId="2" fillId="0" borderId="1" xfId="1" applyFont="1" applyBorder="1" applyAlignment="1">
      <alignment horizontal="center" vertical="center"/>
    </xf>
    <xf numFmtId="9" fontId="3" fillId="0" borderId="1" xfId="1" applyFont="1" applyBorder="1" applyAlignment="1">
      <alignment horizontal="center" vertical="center"/>
    </xf>
    <xf numFmtId="1" fontId="3" fillId="0" borderId="1" xfId="0" applyNumberFormat="1" applyFont="1" applyBorder="1" applyAlignment="1">
      <alignment horizontal="center" vertical="center"/>
    </xf>
    <xf numFmtId="1" fontId="3" fillId="0" borderId="0" xfId="0" applyNumberFormat="1" applyFont="1"/>
    <xf numFmtId="0" fontId="3" fillId="0" borderId="6" xfId="0" applyFont="1" applyFill="1" applyBorder="1" applyAlignment="1">
      <alignment horizontal="center" vertical="center"/>
    </xf>
    <xf numFmtId="1" fontId="3" fillId="0" borderId="6" xfId="0" applyNumberFormat="1" applyFont="1" applyFill="1" applyBorder="1" applyAlignment="1">
      <alignment horizontal="center" vertical="center"/>
    </xf>
    <xf numFmtId="9" fontId="3" fillId="0" borderId="6" xfId="1" applyFont="1" applyFill="1" applyBorder="1" applyAlignment="1">
      <alignment horizontal="center" vertical="center"/>
    </xf>
    <xf numFmtId="0" fontId="3" fillId="0" borderId="0" xfId="0" applyFont="1" applyBorder="1" applyAlignment="1">
      <alignment horizontal="center" vertical="center"/>
    </xf>
    <xf numFmtId="9" fontId="3" fillId="0" borderId="0" xfId="1" applyFont="1" applyBorder="1" applyAlignment="1">
      <alignment horizontal="center" vertical="center"/>
    </xf>
    <xf numFmtId="0" fontId="3" fillId="0" borderId="0" xfId="0" quotePrefix="1" applyFont="1" applyAlignment="1">
      <alignment horizontal="center"/>
    </xf>
    <xf numFmtId="0" fontId="3" fillId="0" borderId="0" xfId="0" applyFont="1" applyAlignment="1">
      <alignment horizontal="center"/>
    </xf>
    <xf numFmtId="0" fontId="5" fillId="0" borderId="0" xfId="0" applyFont="1" applyAlignment="1">
      <alignment vertical="center"/>
    </xf>
    <xf numFmtId="0" fontId="2" fillId="0" borderId="1" xfId="0" applyFont="1" applyBorder="1" applyAlignment="1">
      <alignment horizontal="center" vertical="center" wrapText="1"/>
    </xf>
    <xf numFmtId="1"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0" fontId="2" fillId="0" borderId="0" xfId="0" applyFont="1" applyAlignment="1">
      <alignment horizontal="justify" vertical="center"/>
    </xf>
    <xf numFmtId="0" fontId="3" fillId="0" borderId="1" xfId="0" quotePrefix="1" applyFont="1" applyBorder="1" applyAlignment="1">
      <alignment horizontal="center" vertical="center"/>
    </xf>
    <xf numFmtId="0" fontId="3" fillId="2" borderId="1" xfId="0" applyFont="1" applyFill="1" applyBorder="1" applyAlignment="1">
      <alignment horizontal="center" vertical="center"/>
    </xf>
    <xf numFmtId="1" fontId="3" fillId="2" borderId="1" xfId="0" applyNumberFormat="1" applyFont="1" applyFill="1" applyBorder="1" applyAlignment="1">
      <alignment horizontal="center" vertical="center"/>
    </xf>
    <xf numFmtId="9" fontId="3" fillId="2" borderId="1" xfId="1" applyFont="1" applyFill="1" applyBorder="1" applyAlignment="1">
      <alignment horizontal="center" vertical="center"/>
    </xf>
    <xf numFmtId="0" fontId="3" fillId="3" borderId="1" xfId="0" applyFont="1" applyFill="1" applyBorder="1" applyAlignment="1">
      <alignment horizontal="center" vertical="center"/>
    </xf>
    <xf numFmtId="1" fontId="3" fillId="3" borderId="1" xfId="0" applyNumberFormat="1" applyFont="1" applyFill="1" applyBorder="1" applyAlignment="1">
      <alignment horizontal="center" vertical="center"/>
    </xf>
    <xf numFmtId="9" fontId="3" fillId="3" borderId="1" xfId="1" applyFont="1" applyFill="1" applyBorder="1" applyAlignment="1">
      <alignment horizontal="center" vertical="center"/>
    </xf>
    <xf numFmtId="0" fontId="3" fillId="4" borderId="1" xfId="0" applyFont="1" applyFill="1" applyBorder="1" applyAlignment="1">
      <alignment horizontal="center" vertical="center"/>
    </xf>
    <xf numFmtId="1" fontId="3" fillId="4" borderId="1" xfId="0" applyNumberFormat="1" applyFont="1" applyFill="1" applyBorder="1" applyAlignment="1">
      <alignment horizontal="center" vertical="center"/>
    </xf>
    <xf numFmtId="9" fontId="3" fillId="4" borderId="1" xfId="1" applyFont="1" applyFill="1" applyBorder="1" applyAlignment="1">
      <alignment horizontal="center" vertical="center"/>
    </xf>
    <xf numFmtId="0" fontId="3" fillId="4" borderId="0" xfId="0" applyFont="1" applyFill="1" applyBorder="1" applyAlignment="1">
      <alignment horizontal="center" vertical="center"/>
    </xf>
    <xf numFmtId="1" fontId="3" fillId="4" borderId="0" xfId="0" applyNumberFormat="1" applyFont="1" applyFill="1" applyBorder="1" applyAlignment="1">
      <alignment horizontal="center" vertical="center"/>
    </xf>
    <xf numFmtId="9" fontId="3" fillId="4" borderId="0" xfId="1" applyFont="1" applyFill="1" applyBorder="1" applyAlignment="1">
      <alignment horizontal="center" vertical="center"/>
    </xf>
    <xf numFmtId="0" fontId="2" fillId="0" borderId="1" xfId="0" applyFont="1" applyBorder="1"/>
    <xf numFmtId="0" fontId="3" fillId="0" borderId="0" xfId="0" applyFont="1" applyBorder="1"/>
    <xf numFmtId="1" fontId="3" fillId="0" borderId="0" xfId="0" applyNumberFormat="1" applyFont="1" applyBorder="1"/>
    <xf numFmtId="0" fontId="2" fillId="0" borderId="1" xfId="0" applyFont="1" applyBorder="1" applyAlignment="1">
      <alignment horizontal="center"/>
    </xf>
    <xf numFmtId="0" fontId="3" fillId="0" borderId="1" xfId="0" applyFont="1" applyBorder="1" applyAlignment="1">
      <alignment horizontal="left"/>
    </xf>
    <xf numFmtId="0" fontId="2" fillId="0" borderId="1" xfId="0" applyFont="1" applyBorder="1" applyAlignment="1">
      <alignment horizontal="left"/>
    </xf>
    <xf numFmtId="9" fontId="2" fillId="0" borderId="1" xfId="1" applyFont="1" applyBorder="1" applyAlignment="1">
      <alignment horizontal="center"/>
    </xf>
    <xf numFmtId="0" fontId="2" fillId="0" borderId="0" xfId="0" applyFont="1" applyBorder="1" applyAlignment="1">
      <alignment horizontal="left"/>
    </xf>
    <xf numFmtId="9" fontId="2" fillId="0" borderId="0" xfId="1" applyFont="1" applyBorder="1" applyAlignment="1">
      <alignment horizontal="center"/>
    </xf>
    <xf numFmtId="0" fontId="3" fillId="0" borderId="1" xfId="0" applyFont="1" applyBorder="1" applyAlignment="1">
      <alignment horizontal="left" vertical="center"/>
    </xf>
    <xf numFmtId="0" fontId="6" fillId="0" borderId="1" xfId="0" applyFont="1" applyBorder="1" applyAlignment="1">
      <alignment horizontal="left" vertical="center"/>
    </xf>
    <xf numFmtId="9" fontId="6" fillId="0" borderId="1" xfId="1" applyFont="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horizontal="left" vertical="center"/>
    </xf>
    <xf numFmtId="9" fontId="3" fillId="0" borderId="0" xfId="0" applyNumberFormat="1" applyFont="1"/>
    <xf numFmtId="0" fontId="3" fillId="0" borderId="0" xfId="0" applyFont="1" applyAlignment="1">
      <alignment horizontal="justify" vertical="center"/>
    </xf>
    <xf numFmtId="0" fontId="7" fillId="0" borderId="0" xfId="0" applyFont="1" applyAlignment="1">
      <alignment vertical="center"/>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165" fontId="3" fillId="0" borderId="0" xfId="2" applyNumberFormat="1" applyFont="1"/>
    <xf numFmtId="164" fontId="3" fillId="0" borderId="0" xfId="0" applyNumberFormat="1" applyFont="1"/>
    <xf numFmtId="1" fontId="3" fillId="0" borderId="0" xfId="2" applyNumberFormat="1" applyFont="1" applyBorder="1" applyAlignment="1">
      <alignment horizontal="right" vertical="center"/>
    </xf>
    <xf numFmtId="43" fontId="3" fillId="0" borderId="0" xfId="2" applyFont="1"/>
    <xf numFmtId="9" fontId="3" fillId="0" borderId="1" xfId="1" applyFont="1" applyBorder="1" applyAlignment="1">
      <alignment horizontal="center"/>
    </xf>
    <xf numFmtId="2" fontId="3" fillId="0" borderId="1" xfId="0" applyNumberFormat="1" applyFont="1" applyBorder="1" applyAlignment="1">
      <alignment horizontal="center"/>
    </xf>
    <xf numFmtId="166" fontId="3" fillId="0" borderId="1" xfId="1" applyNumberFormat="1" applyFont="1" applyBorder="1" applyAlignment="1">
      <alignment horizontal="center"/>
    </xf>
    <xf numFmtId="0" fontId="3" fillId="0" borderId="1" xfId="0" quotePrefix="1" applyFont="1" applyBorder="1" applyAlignment="1">
      <alignment horizontal="center"/>
    </xf>
    <xf numFmtId="9" fontId="3" fillId="0" borderId="1" xfId="1" quotePrefix="1" applyFont="1" applyBorder="1" applyAlignment="1">
      <alignment horizontal="center"/>
    </xf>
    <xf numFmtId="0" fontId="3" fillId="0" borderId="0" xfId="0" applyFont="1" applyBorder="1" applyAlignment="1">
      <alignment horizontal="center"/>
    </xf>
    <xf numFmtId="9" fontId="3" fillId="0" borderId="0" xfId="1" applyFont="1" applyBorder="1" applyAlignment="1">
      <alignment horizontal="center"/>
    </xf>
    <xf numFmtId="2" fontId="3" fillId="0" borderId="0" xfId="0" applyNumberFormat="1"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 fontId="3" fillId="0" borderId="1" xfId="1" applyNumberFormat="1" applyFont="1" applyBorder="1" applyAlignment="1">
      <alignment horizontal="center" vertical="center"/>
    </xf>
    <xf numFmtId="1" fontId="3" fillId="0" borderId="0" xfId="1" applyNumberFormat="1" applyFont="1" applyBorder="1" applyAlignment="1">
      <alignment horizontal="center" vertical="center"/>
    </xf>
    <xf numFmtId="2" fontId="3" fillId="0" borderId="0" xfId="0" applyNumberFormat="1" applyFont="1"/>
    <xf numFmtId="0" fontId="3" fillId="0" borderId="1" xfId="0" applyFont="1" applyBorder="1" applyAlignment="1">
      <alignment horizontal="center" vertical="center"/>
    </xf>
    <xf numFmtId="1" fontId="3" fillId="0" borderId="0" xfId="0" applyNumberFormat="1" applyFont="1" applyBorder="1" applyAlignment="1">
      <alignment horizontal="center"/>
    </xf>
    <xf numFmtId="166" fontId="3" fillId="0" borderId="0" xfId="0" applyNumberFormat="1" applyFont="1" applyBorder="1" applyAlignment="1">
      <alignment horizontal="center"/>
    </xf>
    <xf numFmtId="3" fontId="3" fillId="0" borderId="0" xfId="0" applyNumberFormat="1" applyFont="1" applyBorder="1" applyAlignment="1">
      <alignment horizontal="center"/>
    </xf>
    <xf numFmtId="6" fontId="3" fillId="0" borderId="0"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vertical="top"/>
    </xf>
    <xf numFmtId="0" fontId="2" fillId="0" borderId="0" xfId="0" applyFont="1" applyAlignment="1">
      <alignment vertical="top"/>
    </xf>
    <xf numFmtId="167" fontId="3" fillId="0" borderId="1" xfId="2" applyNumberFormat="1" applyFont="1" applyBorder="1" applyAlignment="1">
      <alignment horizontal="right" vertical="center"/>
    </xf>
    <xf numFmtId="0" fontId="3" fillId="0" borderId="0" xfId="0" applyFont="1" applyAlignment="1">
      <alignment wrapText="1"/>
    </xf>
    <xf numFmtId="0" fontId="3"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vertical="center"/>
    </xf>
    <xf numFmtId="9" fontId="3" fillId="0" borderId="1" xfId="1" applyFont="1" applyBorder="1" applyAlignment="1">
      <alignment horizontal="center" vertical="center"/>
    </xf>
    <xf numFmtId="9" fontId="3" fillId="0" borderId="1" xfId="0" applyNumberFormat="1" applyFont="1" applyBorder="1" applyAlignment="1">
      <alignment horizontal="center" vertical="center"/>
    </xf>
    <xf numFmtId="9" fontId="3" fillId="0" borderId="0" xfId="0" applyNumberFormat="1" applyFont="1" applyAlignment="1">
      <alignment horizontal="center"/>
    </xf>
    <xf numFmtId="9" fontId="3" fillId="0" borderId="0" xfId="1" applyFont="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xf>
    <xf numFmtId="0" fontId="3" fillId="0" borderId="13" xfId="0" applyFont="1" applyBorder="1" applyAlignment="1">
      <alignment horizontal="center"/>
    </xf>
    <xf numFmtId="0" fontId="3" fillId="0" borderId="3" xfId="0" applyFont="1" applyBorder="1" applyAlignment="1">
      <alignment horizontal="center"/>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Configuration</a:t>
            </a:r>
            <a:r>
              <a:rPr lang="fr-FR" baseline="0"/>
              <a:t> familiale des recourants à la PA au T4 2018 (en nombre)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graphique1!$C$6</c:f>
              <c:strCache>
                <c:ptCount val="1"/>
                <c:pt idx="0">
                  <c:v>FR6 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graphique1!$B$16:$B$19</c:f>
              <c:strCache>
                <c:ptCount val="4"/>
                <c:pt idx="0">
                  <c:v>Personne seule sans enfant</c:v>
                </c:pt>
                <c:pt idx="1">
                  <c:v>Famille monoparentale</c:v>
                </c:pt>
                <c:pt idx="2">
                  <c:v>Couple sans enfant</c:v>
                </c:pt>
                <c:pt idx="3">
                  <c:v>Couple avec enfant(s)</c:v>
                </c:pt>
              </c:strCache>
            </c:strRef>
          </c:cat>
          <c:val>
            <c:numRef>
              <c:f>graphique1!$C$16:$C$19</c:f>
              <c:numCache>
                <c:formatCode>General</c:formatCode>
                <c:ptCount val="4"/>
                <c:pt idx="0">
                  <c:v>1.47</c:v>
                </c:pt>
                <c:pt idx="1">
                  <c:v>0.7</c:v>
                </c:pt>
                <c:pt idx="2">
                  <c:v>0.19</c:v>
                </c:pt>
                <c:pt idx="3">
                  <c:v>0.63</c:v>
                </c:pt>
              </c:numCache>
            </c:numRef>
          </c:val>
          <c:extLst>
            <c:ext xmlns:c16="http://schemas.microsoft.com/office/drawing/2014/chart" uri="{C3380CC4-5D6E-409C-BE32-E72D297353CC}">
              <c16:uniqueId val="{00000000-1345-4757-B36B-3CA3BED0C00C}"/>
            </c:ext>
          </c:extLst>
        </c:ser>
        <c:ser>
          <c:idx val="1"/>
          <c:order val="1"/>
          <c:tx>
            <c:strRef>
              <c:f>graphique1!$D$6</c:f>
              <c:strCache>
                <c:ptCount val="1"/>
                <c:pt idx="0">
                  <c:v>EFRS 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graphique1!$B$16:$B$19</c:f>
              <c:strCache>
                <c:ptCount val="4"/>
                <c:pt idx="0">
                  <c:v>Personne seule sans enfant</c:v>
                </c:pt>
                <c:pt idx="1">
                  <c:v>Famille monoparentale</c:v>
                </c:pt>
                <c:pt idx="2">
                  <c:v>Couple sans enfant</c:v>
                </c:pt>
                <c:pt idx="3">
                  <c:v>Couple avec enfant(s)</c:v>
                </c:pt>
              </c:strCache>
            </c:strRef>
          </c:cat>
          <c:val>
            <c:numRef>
              <c:f>graphique1!$D$16:$D$19</c:f>
              <c:numCache>
                <c:formatCode>General</c:formatCode>
                <c:ptCount val="4"/>
                <c:pt idx="0">
                  <c:v>1.3</c:v>
                </c:pt>
                <c:pt idx="1">
                  <c:v>0.64000000000000012</c:v>
                </c:pt>
                <c:pt idx="2">
                  <c:v>0.28000000000000003</c:v>
                </c:pt>
                <c:pt idx="3">
                  <c:v>0.7</c:v>
                </c:pt>
              </c:numCache>
            </c:numRef>
          </c:val>
          <c:extLst>
            <c:ext xmlns:c16="http://schemas.microsoft.com/office/drawing/2014/chart" uri="{C3380CC4-5D6E-409C-BE32-E72D297353CC}">
              <c16:uniqueId val="{00000001-1345-4757-B36B-3CA3BED0C00C}"/>
            </c:ext>
          </c:extLst>
        </c:ser>
        <c:dLbls>
          <c:showLegendKey val="0"/>
          <c:showVal val="1"/>
          <c:showCatName val="0"/>
          <c:showSerName val="0"/>
          <c:showPercent val="0"/>
          <c:showBubbleSize val="0"/>
        </c:dLbls>
        <c:gapWidth val="75"/>
        <c:axId val="503791832"/>
        <c:axId val="503792816"/>
      </c:barChart>
      <c:catAx>
        <c:axId val="50379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792816"/>
        <c:crosses val="autoZero"/>
        <c:auto val="1"/>
        <c:lblAlgn val="ctr"/>
        <c:lblOffset val="100"/>
        <c:noMultiLvlLbl val="0"/>
      </c:catAx>
      <c:valAx>
        <c:axId val="5037928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791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Configuration</a:t>
            </a:r>
            <a:r>
              <a:rPr lang="fr-FR" baseline="0"/>
              <a:t> familiale des recourants à la PA au T4 2018 (en masse financière)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graphique1!$E$6</c:f>
              <c:strCache>
                <c:ptCount val="1"/>
                <c:pt idx="0">
                  <c:v>FR6 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graphique1!$B$16:$B$19</c:f>
              <c:strCache>
                <c:ptCount val="4"/>
                <c:pt idx="0">
                  <c:v>Personne seule sans enfant</c:v>
                </c:pt>
                <c:pt idx="1">
                  <c:v>Famille monoparentale</c:v>
                </c:pt>
                <c:pt idx="2">
                  <c:v>Couple sans enfant</c:v>
                </c:pt>
                <c:pt idx="3">
                  <c:v>Couple avec enfant(s)</c:v>
                </c:pt>
              </c:strCache>
            </c:strRef>
          </c:cat>
          <c:val>
            <c:numRef>
              <c:f>graphique1!$E$16:$E$19</c:f>
              <c:numCache>
                <c:formatCode>General</c:formatCode>
                <c:ptCount val="4"/>
                <c:pt idx="0">
                  <c:v>1.76</c:v>
                </c:pt>
                <c:pt idx="1">
                  <c:v>1.46</c:v>
                </c:pt>
                <c:pt idx="2">
                  <c:v>0.31</c:v>
                </c:pt>
                <c:pt idx="3">
                  <c:v>1.27</c:v>
                </c:pt>
              </c:numCache>
            </c:numRef>
          </c:val>
          <c:extLst>
            <c:ext xmlns:c16="http://schemas.microsoft.com/office/drawing/2014/chart" uri="{C3380CC4-5D6E-409C-BE32-E72D297353CC}">
              <c16:uniqueId val="{00000000-37A3-41D1-89F1-9B5B0145B013}"/>
            </c:ext>
          </c:extLst>
        </c:ser>
        <c:ser>
          <c:idx val="1"/>
          <c:order val="1"/>
          <c:tx>
            <c:strRef>
              <c:f>graphique1!$F$6</c:f>
              <c:strCache>
                <c:ptCount val="1"/>
                <c:pt idx="0">
                  <c:v>EFRS 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graphique1!$B$16:$B$19</c:f>
              <c:strCache>
                <c:ptCount val="4"/>
                <c:pt idx="0">
                  <c:v>Personne seule sans enfant</c:v>
                </c:pt>
                <c:pt idx="1">
                  <c:v>Famille monoparentale</c:v>
                </c:pt>
                <c:pt idx="2">
                  <c:v>Couple sans enfant</c:v>
                </c:pt>
                <c:pt idx="3">
                  <c:v>Couple avec enfant(s)</c:v>
                </c:pt>
              </c:strCache>
            </c:strRef>
          </c:cat>
          <c:val>
            <c:numRef>
              <c:f>graphique1!$F$16:$F$19</c:f>
              <c:numCache>
                <c:formatCode>General</c:formatCode>
                <c:ptCount val="4"/>
                <c:pt idx="0">
                  <c:v>1.59</c:v>
                </c:pt>
                <c:pt idx="1">
                  <c:v>1.29</c:v>
                </c:pt>
                <c:pt idx="2">
                  <c:v>0.45</c:v>
                </c:pt>
                <c:pt idx="3">
                  <c:v>1.44</c:v>
                </c:pt>
              </c:numCache>
            </c:numRef>
          </c:val>
          <c:extLst>
            <c:ext xmlns:c16="http://schemas.microsoft.com/office/drawing/2014/chart" uri="{C3380CC4-5D6E-409C-BE32-E72D297353CC}">
              <c16:uniqueId val="{00000001-37A3-41D1-89F1-9B5B0145B013}"/>
            </c:ext>
          </c:extLst>
        </c:ser>
        <c:dLbls>
          <c:showLegendKey val="0"/>
          <c:showVal val="1"/>
          <c:showCatName val="0"/>
          <c:showSerName val="0"/>
          <c:showPercent val="0"/>
          <c:showBubbleSize val="0"/>
        </c:dLbls>
        <c:gapWidth val="75"/>
        <c:axId val="503791832"/>
        <c:axId val="503792816"/>
      </c:barChart>
      <c:catAx>
        <c:axId val="50379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792816"/>
        <c:crosses val="autoZero"/>
        <c:auto val="1"/>
        <c:lblAlgn val="ctr"/>
        <c:lblOffset val="100"/>
        <c:noMultiLvlLbl val="0"/>
      </c:catAx>
      <c:valAx>
        <c:axId val="5037928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791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390525</xdr:colOff>
      <xdr:row>38</xdr:row>
      <xdr:rowOff>66675</xdr:rowOff>
    </xdr:from>
    <xdr:to>
      <xdr:col>5</xdr:col>
      <xdr:colOff>695325</xdr:colOff>
      <xdr:row>50</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0</xdr:rowOff>
    </xdr:from>
    <xdr:to>
      <xdr:col>12</xdr:col>
      <xdr:colOff>0</xdr:colOff>
      <xdr:row>50</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962025</xdr:colOff>
      <xdr:row>12</xdr:row>
      <xdr:rowOff>28575</xdr:rowOff>
    </xdr:from>
    <xdr:to>
      <xdr:col>2</xdr:col>
      <xdr:colOff>1228725</xdr:colOff>
      <xdr:row>12</xdr:row>
      <xdr:rowOff>180975</xdr:rowOff>
    </xdr:to>
    <xdr:pic>
      <xdr:nvPicPr>
        <xdr:cNvPr id="2" name="Imag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9675" y="2124075"/>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600075</xdr:colOff>
      <xdr:row>11</xdr:row>
      <xdr:rowOff>57150</xdr:rowOff>
    </xdr:from>
    <xdr:to>
      <xdr:col>3</xdr:col>
      <xdr:colOff>200025</xdr:colOff>
      <xdr:row>12</xdr:row>
      <xdr:rowOff>19050</xdr:rowOff>
    </xdr:to>
    <xdr:pic>
      <xdr:nvPicPr>
        <xdr:cNvPr id="3" name="Imag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8725" y="177165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2</xdr:row>
      <xdr:rowOff>76199</xdr:rowOff>
    </xdr:from>
    <xdr:to>
      <xdr:col>12</xdr:col>
      <xdr:colOff>742949</xdr:colOff>
      <xdr:row>22</xdr:row>
      <xdr:rowOff>104774</xdr:rowOff>
    </xdr:to>
    <xdr:pic>
      <xdr:nvPicPr>
        <xdr:cNvPr id="4" name="Image 3" descr="newplot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9537"/>
        <a:stretch/>
      </xdr:blipFill>
      <xdr:spPr bwMode="auto">
        <a:xfrm>
          <a:off x="209550" y="428624"/>
          <a:ext cx="9153524" cy="32670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5"/>
  <sheetViews>
    <sheetView showGridLines="0" zoomScale="130" zoomScaleNormal="130" workbookViewId="0">
      <selection activeCell="H2" sqref="H2"/>
    </sheetView>
  </sheetViews>
  <sheetFormatPr baseColWidth="10" defaultRowHeight="12.75" x14ac:dyDescent="0.25"/>
  <cols>
    <col min="1" max="1" width="5" style="2" customWidth="1"/>
    <col min="2" max="16384" width="11.42578125" style="2"/>
  </cols>
  <sheetData>
    <row r="2" spans="2:2" x14ac:dyDescent="0.25">
      <c r="B2" s="1" t="s">
        <v>215</v>
      </c>
    </row>
    <row r="3" spans="2:2" x14ac:dyDescent="0.25">
      <c r="B3" s="1" t="s">
        <v>390</v>
      </c>
    </row>
    <row r="5" spans="2:2" x14ac:dyDescent="0.25">
      <c r="B5" s="2" t="str">
        <f>tableau1!B2</f>
        <v xml:space="preserve">Tableau 1 • Foyers bénéficiaires du RSA et de la PA en France métropolitaine au cours de l’année 2018 selon l’ERFS et les données exhaustives de la CNAF (FR6)  </v>
      </c>
    </row>
    <row r="6" spans="2:2" x14ac:dyDescent="0.25">
      <c r="B6" s="2" t="str">
        <f>tableau2!B2</f>
        <v>Tableau 2 • Comparaisons ERFS-FR6 : nombre de bénéficiaires et masses financières versées de RSA et de PA, par trimestre en 2018</v>
      </c>
    </row>
    <row r="7" spans="2:2" x14ac:dyDescent="0.25">
      <c r="B7" s="2" t="str">
        <f>graphique1!B2</f>
        <v>Graphique 1 • Nombre de bénéficiaires et masses financières de RSA et PA au quatrième trimestre 2018, selon la configuration familiale du foyer social</v>
      </c>
    </row>
    <row r="8" spans="2:2" x14ac:dyDescent="0.25">
      <c r="B8" s="2" t="str">
        <f>graphique2!B2</f>
        <v>Graphique 2 • Nombre de bénéficiaires du RSA en 2018, dans l’ERFS et dans les données exhaustives de la CNAF (FR6) selon les revenus annuels d’activité et de remplacement du foyer</v>
      </c>
    </row>
    <row r="9" spans="2:2" x14ac:dyDescent="0.25">
      <c r="B9" s="2" t="str">
        <f>graphique3!B2</f>
        <v>Graphique 3 • Écart entre ERFS et Filosofi sur le nombre de ménages fiscaux, selon les revenus d’activité et de remplacement mensuels de ces ménages par unité de consommation en 2017</v>
      </c>
    </row>
    <row r="10" spans="2:2" x14ac:dyDescent="0.25">
      <c r="B10" s="2" t="str">
        <f>tableau3!B2</f>
        <v>Tableau 3 • Répartition des recourants au RSA au quatrième trimestre 2010 selon le résultat de la simulation de l’éligibilité dans l’enquête quantitative sur le RSA 2010-2011</v>
      </c>
    </row>
    <row r="11" spans="2:2" x14ac:dyDescent="0.25">
      <c r="B11" s="2" t="str">
        <f>tableau4!B2</f>
        <v>Tableau 4 • Proportion de foyers non éligibles parmi les recourants au RSA et à la PA en 2018 (beta error)</v>
      </c>
    </row>
    <row r="12" spans="2:2" x14ac:dyDescent="0.25">
      <c r="B12" s="2" t="str">
        <f>tableau5!B2</f>
        <v>Tableau 5 • Pistes d’explication de l’erreur de simulation (beta error) pour le RSA (en %)</v>
      </c>
    </row>
    <row r="13" spans="2:2" x14ac:dyDescent="0.25">
      <c r="B13" s="2" t="s">
        <v>218</v>
      </c>
    </row>
    <row r="14" spans="2:2" x14ac:dyDescent="0.25">
      <c r="B14" s="2" t="s">
        <v>387</v>
      </c>
    </row>
    <row r="15" spans="2:2" x14ac:dyDescent="0.25">
      <c r="B15" s="2" t="s">
        <v>219</v>
      </c>
    </row>
    <row r="16" spans="2:2" x14ac:dyDescent="0.25">
      <c r="B16" s="2" t="s">
        <v>220</v>
      </c>
    </row>
    <row r="17" spans="2:2" x14ac:dyDescent="0.25">
      <c r="B17" s="2" t="s">
        <v>221</v>
      </c>
    </row>
    <row r="18" spans="2:2" x14ac:dyDescent="0.25">
      <c r="B18" s="2" t="s">
        <v>222</v>
      </c>
    </row>
    <row r="19" spans="2:2" x14ac:dyDescent="0.25">
      <c r="B19" s="2" t="s">
        <v>223</v>
      </c>
    </row>
    <row r="20" spans="2:2" x14ac:dyDescent="0.25">
      <c r="B20" s="2" t="s">
        <v>224</v>
      </c>
    </row>
    <row r="21" spans="2:2" x14ac:dyDescent="0.25">
      <c r="B21" s="2" t="s">
        <v>225</v>
      </c>
    </row>
    <row r="22" spans="2:2" x14ac:dyDescent="0.25">
      <c r="B22" s="2" t="s">
        <v>226</v>
      </c>
    </row>
    <row r="23" spans="2:2" x14ac:dyDescent="0.25">
      <c r="B23" s="2" t="s">
        <v>227</v>
      </c>
    </row>
    <row r="24" spans="2:2" x14ac:dyDescent="0.25">
      <c r="B24" s="2" t="s">
        <v>228</v>
      </c>
    </row>
    <row r="25" spans="2:2" x14ac:dyDescent="0.25">
      <c r="B25" s="2" t="s">
        <v>229</v>
      </c>
    </row>
    <row r="26" spans="2:2" x14ac:dyDescent="0.25">
      <c r="B26" s="2" t="s">
        <v>230</v>
      </c>
    </row>
    <row r="27" spans="2:2" x14ac:dyDescent="0.25">
      <c r="B27" s="2" t="s">
        <v>231</v>
      </c>
    </row>
    <row r="28" spans="2:2" x14ac:dyDescent="0.25">
      <c r="B28" s="2" t="s">
        <v>232</v>
      </c>
    </row>
    <row r="29" spans="2:2" x14ac:dyDescent="0.25">
      <c r="B29" s="2" t="s">
        <v>374</v>
      </c>
    </row>
    <row r="30" spans="2:2" x14ac:dyDescent="0.25">
      <c r="B30" s="2" t="s">
        <v>379</v>
      </c>
    </row>
    <row r="31" spans="2:2" x14ac:dyDescent="0.25">
      <c r="B31" s="2" t="s">
        <v>376</v>
      </c>
    </row>
    <row r="32" spans="2:2" x14ac:dyDescent="0.25">
      <c r="B32" s="2" t="s">
        <v>388</v>
      </c>
    </row>
    <row r="33" spans="2:2" x14ac:dyDescent="0.25">
      <c r="B33" s="2" t="s">
        <v>385</v>
      </c>
    </row>
    <row r="34" spans="2:2" x14ac:dyDescent="0.25">
      <c r="B34" s="2" t="s">
        <v>381</v>
      </c>
    </row>
    <row r="35" spans="2:2" x14ac:dyDescent="0.25">
      <c r="B35" s="2" t="s">
        <v>389</v>
      </c>
    </row>
  </sheetData>
  <hyperlinks>
    <hyperlink ref="B5" location="tableau1!A1" display="tableau1!A1"/>
    <hyperlink ref="B6" location="tableau2!A1" display="tableau2!A1"/>
    <hyperlink ref="B7" location="graphique1!A1" display="graphique1!A1"/>
    <hyperlink ref="B8" location="graphique2!A1" display="graphique2!A1"/>
    <hyperlink ref="B9" location="graphique3!A1" display="graphique3!A1"/>
    <hyperlink ref="B10" location="tableau3!A1" display="tableau3!A1"/>
    <hyperlink ref="B11" location="tableauA4!A1" display="tableauA4!A1"/>
    <hyperlink ref="B12" location="tableau5a!A1" display="tableau5a!A1"/>
    <hyperlink ref="B13" location="tableau5b!A1" display="Tableau 5b • Part des recourants non éligibles au RSA (beta error) avec ou sans imputations et écarts de situations familiales"/>
    <hyperlink ref="B14" location="tableau6a!A1" display="Tableau 6 • Pistes d’explication de l’erreur de simulation (beta error) pour la PA (en %)"/>
    <hyperlink ref="B15" location="tableau6b!A1" display="Tableau 6b • Part des recourants non éligibles à la PA (beta error) avec ou sans imputations et écarts de situations familiales"/>
    <hyperlink ref="B16" location="graphique4!A1" display="Graphique 4 • Activité annuelle des personnes de référence des foyers recourants à la PA simulés inéligibles"/>
    <hyperlink ref="B17" location="tableau7!A1" display="Tableau 7 • Écarts de situation familiale entre ERFS et données exhaustives de la Cnaf pour les foyers bénéficiaires du RSA en 2018"/>
    <hyperlink ref="B18" location="graphique5!A1" display="Graphique 5 • Part des foyers dont la personne référente est étrangère parmi les éligibles et les recourants au RSA"/>
    <hyperlink ref="B19" location="tableau8!A1" display="Tableau 8 • Taux de non-recours moyen au RSA en 2018, par trimestre"/>
    <hyperlink ref="B20" location="graphique6a!A1" display="Graphique 6a • Distribution des droits au RSA pour les recourants et les non-recourants"/>
    <hyperlink ref="B24" location="tableau9!A1" display="Tableau 9 • Effet de la neutralisation sur la mesure du non-recours (en moyenne trimestrielle)"/>
    <hyperlink ref="B25" location="tableau10!A1" display="Tableau 10 • Durée d’éligibilité et impact de la neutralisation pour les éligibles (en milliers)"/>
    <hyperlink ref="B26" location="tableau11!A1" display="Tableau 11 • Taux de non-recours au RSA en 2018 (moyenne trimestrielle), selon les caractéristiques du foyer"/>
    <hyperlink ref="B27" location="tableau12!A1" display="Tableau 12 • Impact potentiel d’une sous-représentation des foyers sans revenus dans l’ERFS sur le taux de non-recours au RSA "/>
    <hyperlink ref="B28" location="tableau13!A1" display="Tableau 13 • Variation du montant forfaitaire de RSA et impact sur les éligibles et taux de non-recours"/>
    <hyperlink ref="B21" location="graphique6b!A1" display="Graphique 6b • Distribution des montants de RSA perçus par les recourants"/>
    <hyperlink ref="B22" location="graphique6c!A1" display="Graphique 6c • Distribution des montants de RSA simulés pour les éligibles "/>
    <hyperlink ref="B23" location="graphique6d!A1" display="Graphique 6d • Distribution des montants de RSA versés ou simulés pour les recourants éligibles"/>
    <hyperlink ref="B30" location="tableauA2!A1" display="Tableau A2 : Correspondances BMS/FR6 sur la situation de logement des allocataires RSA et PA en 2018"/>
    <hyperlink ref="B31" location="tableauA3!A1" display="Tableau A3 : Imputation de montants de RSA dans l’ERFS selon la réponse apportée à la question sur le bénéfice de la prestation au moment de l’enquête"/>
    <hyperlink ref="B32" location="tableauA4!A1" display="Tableau A4 : Effectifs des foyers et ménages fiscaux dans l’ERFS et FILOSOFI (avec et sans pondération)"/>
    <hyperlink ref="B33" location="graphiqueA1!A1" display="Graphique A1 : Distribution du revenu annuel d’activité et de remplacement par unité de consommation par centile"/>
    <hyperlink ref="B34" location="tableauA5!A1" display="Tableau A5 : Centiles annuels de revenu d’activité et de remplacement par unité de consommation "/>
    <hyperlink ref="B35" location="graphiqueA2!A1" display="Graphique A2 : Montants mensuels du RSA et de la PA selon le salaire net d’une personne seule (ne disposant pas d’autres revenus, hormis les aides au logement)"/>
    <hyperlink ref="B29" location="tableauA1!A1" display="Tableau A1 : Type de ressources, statut dans l’ERFS et traitement effectué dans la base de données « foyer social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workbookViewId="0"/>
  </sheetViews>
  <sheetFormatPr baseColWidth="10" defaultRowHeight="12.75" x14ac:dyDescent="0.25"/>
  <cols>
    <col min="1" max="1" width="4.140625" style="2" customWidth="1"/>
    <col min="2" max="2" width="75.7109375" style="2" bestFit="1" customWidth="1"/>
    <col min="3" max="3" width="11.85546875" style="2" bestFit="1" customWidth="1"/>
    <col min="4" max="4" width="19.5703125" style="2" bestFit="1" customWidth="1"/>
    <col min="5" max="16384" width="11.42578125" style="2"/>
  </cols>
  <sheetData>
    <row r="2" spans="2:6" x14ac:dyDescent="0.25">
      <c r="B2" s="1" t="s">
        <v>246</v>
      </c>
    </row>
    <row r="4" spans="2:6" x14ac:dyDescent="0.25">
      <c r="B4" s="108"/>
      <c r="C4" s="48" t="s">
        <v>118</v>
      </c>
      <c r="D4" s="48" t="s">
        <v>86</v>
      </c>
    </row>
    <row r="5" spans="2:6" x14ac:dyDescent="0.25">
      <c r="B5" s="108"/>
      <c r="C5" s="48" t="s">
        <v>29</v>
      </c>
      <c r="D5" s="48" t="s">
        <v>119</v>
      </c>
    </row>
    <row r="6" spans="2:6" x14ac:dyDescent="0.25">
      <c r="B6" s="49" t="s">
        <v>249</v>
      </c>
      <c r="C6" s="14">
        <v>1262.3799999999999</v>
      </c>
      <c r="D6" s="14">
        <v>1698.1266666666666</v>
      </c>
    </row>
    <row r="7" spans="2:6" x14ac:dyDescent="0.25">
      <c r="B7" s="50" t="s">
        <v>248</v>
      </c>
      <c r="C7" s="51">
        <v>0.17294317083603988</v>
      </c>
      <c r="D7" s="51">
        <v>0.12111778077018202</v>
      </c>
    </row>
    <row r="8" spans="2:6" x14ac:dyDescent="0.25">
      <c r="B8" s="49" t="s">
        <v>120</v>
      </c>
      <c r="C8" s="14">
        <v>976.59666666666658</v>
      </c>
      <c r="D8" s="14">
        <v>1314.6933333333334</v>
      </c>
    </row>
    <row r="9" spans="2:6" x14ac:dyDescent="0.25">
      <c r="B9" s="50" t="s">
        <v>248</v>
      </c>
      <c r="C9" s="51">
        <v>0.109837223828329</v>
      </c>
      <c r="D9" s="51">
        <v>6.1859800004056671E-2</v>
      </c>
    </row>
    <row r="10" spans="2:6" x14ac:dyDescent="0.25">
      <c r="B10" s="52"/>
      <c r="C10" s="53"/>
      <c r="D10" s="53"/>
    </row>
    <row r="11" spans="2:6" ht="33" customHeight="1" x14ac:dyDescent="0.25">
      <c r="B11" s="90" t="s">
        <v>364</v>
      </c>
      <c r="C11" s="90"/>
      <c r="D11" s="90"/>
      <c r="E11" s="90"/>
      <c r="F11" s="90"/>
    </row>
    <row r="12" spans="2:6" ht="47.25" customHeight="1" x14ac:dyDescent="0.25">
      <c r="B12" s="90" t="s">
        <v>341</v>
      </c>
      <c r="C12" s="90"/>
      <c r="D12" s="90"/>
      <c r="E12" s="90"/>
      <c r="F12" s="90"/>
    </row>
    <row r="13" spans="2:6" x14ac:dyDescent="0.25">
      <c r="B13" s="2" t="s">
        <v>319</v>
      </c>
    </row>
    <row r="14" spans="2:6" x14ac:dyDescent="0.25">
      <c r="B14" s="60"/>
    </row>
  </sheetData>
  <mergeCells count="3">
    <mergeCell ref="B4:B5"/>
    <mergeCell ref="B11:F11"/>
    <mergeCell ref="B12:F1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showGridLines="0" workbookViewId="0">
      <selection activeCell="B2" sqref="B2"/>
    </sheetView>
  </sheetViews>
  <sheetFormatPr baseColWidth="10" defaultRowHeight="12.75" x14ac:dyDescent="0.25"/>
  <cols>
    <col min="1" max="1" width="2.42578125" style="2" customWidth="1"/>
    <col min="2" max="2" width="95.42578125" style="2" bestFit="1" customWidth="1"/>
    <col min="3" max="3" width="11.85546875" style="2" bestFit="1" customWidth="1"/>
    <col min="4" max="4" width="20" style="2" bestFit="1" customWidth="1"/>
    <col min="5" max="5" width="11.85546875" style="2" bestFit="1" customWidth="1"/>
    <col min="6" max="6" width="19.140625" style="2" customWidth="1"/>
    <col min="7" max="9" width="11.42578125" style="2"/>
    <col min="10" max="10" width="44.5703125" style="2" customWidth="1"/>
    <col min="11" max="16384" width="11.42578125" style="2"/>
  </cols>
  <sheetData>
    <row r="2" spans="2:6" x14ac:dyDescent="0.25">
      <c r="B2" s="27" t="s">
        <v>409</v>
      </c>
    </row>
    <row r="3" spans="2:6" x14ac:dyDescent="0.25">
      <c r="B3" s="27"/>
    </row>
    <row r="4" spans="2:6" ht="15.75" customHeight="1" x14ac:dyDescent="0.25">
      <c r="B4" s="105"/>
      <c r="C4" s="100" t="s">
        <v>105</v>
      </c>
      <c r="D4" s="101"/>
      <c r="E4" s="100" t="s">
        <v>106</v>
      </c>
      <c r="F4" s="101"/>
    </row>
    <row r="5" spans="2:6" x14ac:dyDescent="0.25">
      <c r="B5" s="106"/>
      <c r="C5" s="13" t="s">
        <v>107</v>
      </c>
      <c r="D5" s="13" t="s">
        <v>142</v>
      </c>
      <c r="E5" s="13" t="s">
        <v>109</v>
      </c>
      <c r="F5" s="13" t="s">
        <v>86</v>
      </c>
    </row>
    <row r="6" spans="2:6" x14ac:dyDescent="0.25">
      <c r="B6" s="107"/>
      <c r="C6" s="13" t="s">
        <v>29</v>
      </c>
      <c r="D6" s="13" t="s">
        <v>108</v>
      </c>
      <c r="E6" s="13" t="s">
        <v>29</v>
      </c>
      <c r="F6" s="13" t="s">
        <v>108</v>
      </c>
    </row>
    <row r="7" spans="2:6" x14ac:dyDescent="0.25">
      <c r="B7" s="54" t="s">
        <v>125</v>
      </c>
      <c r="C7" s="18">
        <v>1054.2299999999998</v>
      </c>
      <c r="D7" s="18">
        <v>315.40666666666669</v>
      </c>
      <c r="E7" s="18">
        <v>1664.3533333333332</v>
      </c>
      <c r="F7" s="18">
        <v>871.54666666666674</v>
      </c>
    </row>
    <row r="8" spans="2:6" x14ac:dyDescent="0.25">
      <c r="B8" s="54" t="s">
        <v>110</v>
      </c>
      <c r="C8" s="3"/>
      <c r="D8" s="3"/>
      <c r="E8" s="3"/>
      <c r="F8" s="3"/>
    </row>
    <row r="9" spans="2:6" x14ac:dyDescent="0.25">
      <c r="B9" s="55" t="s">
        <v>111</v>
      </c>
      <c r="C9" s="56">
        <v>0.11820001327983461</v>
      </c>
      <c r="D9" s="56">
        <v>0.15322018135317367</v>
      </c>
      <c r="E9" s="56">
        <v>2.3494610519400931E-2</v>
      </c>
      <c r="F9" s="56">
        <v>2.0748554294281428E-2</v>
      </c>
    </row>
    <row r="10" spans="2:6" x14ac:dyDescent="0.25">
      <c r="B10" s="55" t="s">
        <v>112</v>
      </c>
      <c r="C10" s="56">
        <v>1.1635664576673657E-2</v>
      </c>
      <c r="D10" s="56">
        <v>1.3728308427215657E-2</v>
      </c>
      <c r="E10" s="56">
        <v>1.0869086291772981E-2</v>
      </c>
      <c r="F10" s="56">
        <v>1.2284673989535845E-2</v>
      </c>
    </row>
    <row r="11" spans="2:6" x14ac:dyDescent="0.25">
      <c r="B11" s="55" t="s">
        <v>299</v>
      </c>
      <c r="C11" s="56">
        <v>8.4671592852919517E-2</v>
      </c>
      <c r="D11" s="56">
        <v>0.10137177400604509</v>
      </c>
      <c r="E11" s="56">
        <v>8.0323489002735782E-2</v>
      </c>
      <c r="F11" s="56">
        <v>8.4623504574243474E-2</v>
      </c>
    </row>
    <row r="12" spans="2:6" x14ac:dyDescent="0.25">
      <c r="B12" s="55" t="s">
        <v>300</v>
      </c>
      <c r="C12" s="56">
        <v>2.1519655736098077E-2</v>
      </c>
      <c r="D12" s="56">
        <v>2.5216123100336073E-2</v>
      </c>
      <c r="E12" s="56">
        <v>8.3395753305588148E-3</v>
      </c>
      <c r="F12" s="56">
        <v>6.9646299299329925E-3</v>
      </c>
    </row>
    <row r="13" spans="2:6" ht="25.5" x14ac:dyDescent="0.25">
      <c r="B13" s="57" t="s">
        <v>295</v>
      </c>
      <c r="C13" s="56">
        <v>6.5238768263724878E-2</v>
      </c>
      <c r="D13" s="56">
        <v>8.1344718987127709E-2</v>
      </c>
      <c r="E13" s="56">
        <v>8.150913467893435E-2</v>
      </c>
      <c r="F13" s="56">
        <v>7.8576783037052886E-2</v>
      </c>
    </row>
    <row r="14" spans="2:6" x14ac:dyDescent="0.25">
      <c r="B14" s="54" t="s">
        <v>126</v>
      </c>
      <c r="C14" s="17">
        <v>0.30125620911312845</v>
      </c>
      <c r="D14" s="17">
        <v>0.37488110587389822</v>
      </c>
      <c r="E14" s="17">
        <v>0.20453589582340298</v>
      </c>
      <c r="F14" s="17">
        <v>0.20319814582504664</v>
      </c>
    </row>
    <row r="15" spans="2:6" x14ac:dyDescent="0.25">
      <c r="B15" s="58"/>
      <c r="C15" s="24"/>
      <c r="D15" s="24"/>
      <c r="E15" s="24"/>
      <c r="F15" s="24"/>
    </row>
    <row r="16" spans="2:6" ht="48" customHeight="1" x14ac:dyDescent="0.25">
      <c r="B16" s="90" t="s">
        <v>365</v>
      </c>
      <c r="C16" s="90"/>
      <c r="D16" s="90"/>
      <c r="E16" s="90"/>
      <c r="F16" s="90"/>
    </row>
    <row r="17" spans="2:6" ht="31.5" customHeight="1" x14ac:dyDescent="0.25">
      <c r="B17" s="90" t="s">
        <v>341</v>
      </c>
      <c r="C17" s="90"/>
      <c r="D17" s="90"/>
      <c r="E17" s="90"/>
      <c r="F17" s="90"/>
    </row>
    <row r="18" spans="2:6" x14ac:dyDescent="0.25">
      <c r="B18" s="2" t="s">
        <v>342</v>
      </c>
    </row>
    <row r="20" spans="2:6" x14ac:dyDescent="0.25">
      <c r="C20" s="59"/>
      <c r="D20" s="59"/>
      <c r="E20" s="59"/>
      <c r="F20" s="59"/>
    </row>
  </sheetData>
  <mergeCells count="5">
    <mergeCell ref="B4:B6"/>
    <mergeCell ref="C4:D4"/>
    <mergeCell ref="E4:F4"/>
    <mergeCell ref="B16:F16"/>
    <mergeCell ref="B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showGridLines="0" workbookViewId="0"/>
  </sheetViews>
  <sheetFormatPr baseColWidth="10" defaultRowHeight="12.75" x14ac:dyDescent="0.25"/>
  <cols>
    <col min="1" max="1" width="4" style="2" customWidth="1"/>
    <col min="2" max="2" width="75.7109375" style="2" bestFit="1" customWidth="1"/>
    <col min="3" max="3" width="11.85546875" style="2" bestFit="1" customWidth="1"/>
    <col min="4" max="4" width="19.5703125" style="2" bestFit="1" customWidth="1"/>
    <col min="5" max="16384" width="11.42578125" style="2"/>
  </cols>
  <sheetData>
    <row r="2" spans="2:6" x14ac:dyDescent="0.25">
      <c r="B2" s="1" t="s">
        <v>247</v>
      </c>
    </row>
    <row r="3" spans="2:6" x14ac:dyDescent="0.25">
      <c r="B3" s="1"/>
    </row>
    <row r="4" spans="2:6" x14ac:dyDescent="0.25">
      <c r="B4" s="113"/>
      <c r="C4" s="48" t="s">
        <v>118</v>
      </c>
      <c r="D4" s="48" t="s">
        <v>86</v>
      </c>
    </row>
    <row r="5" spans="2:6" x14ac:dyDescent="0.25">
      <c r="B5" s="114"/>
      <c r="C5" s="48" t="s">
        <v>29</v>
      </c>
      <c r="D5" s="48" t="s">
        <v>119</v>
      </c>
    </row>
    <row r="6" spans="2:6" x14ac:dyDescent="0.25">
      <c r="B6" s="49" t="s">
        <v>28</v>
      </c>
      <c r="C6" s="14">
        <v>2718.583333333333</v>
      </c>
      <c r="D6" s="14">
        <v>1186.9533333333334</v>
      </c>
    </row>
    <row r="7" spans="2:6" x14ac:dyDescent="0.25">
      <c r="B7" s="50" t="s">
        <v>248</v>
      </c>
      <c r="C7" s="51">
        <v>0.38778653097507892</v>
      </c>
      <c r="D7" s="51">
        <v>0.26572794212634027</v>
      </c>
    </row>
    <row r="8" spans="2:6" x14ac:dyDescent="0.25">
      <c r="B8" s="49" t="s">
        <v>120</v>
      </c>
      <c r="C8" s="14">
        <v>2060.5699999999997</v>
      </c>
      <c r="D8" s="14">
        <v>891.61666666666679</v>
      </c>
    </row>
    <row r="9" spans="2:6" x14ac:dyDescent="0.25">
      <c r="B9" s="50" t="s">
        <v>248</v>
      </c>
      <c r="C9" s="51">
        <v>0.35749169728117297</v>
      </c>
      <c r="D9" s="51">
        <v>0.22113389535861824</v>
      </c>
    </row>
    <row r="10" spans="2:6" x14ac:dyDescent="0.25">
      <c r="B10" s="52"/>
      <c r="C10" s="53"/>
      <c r="D10" s="53"/>
    </row>
    <row r="11" spans="2:6" ht="33" customHeight="1" x14ac:dyDescent="0.25">
      <c r="B11" s="90" t="s">
        <v>339</v>
      </c>
      <c r="C11" s="90"/>
      <c r="D11" s="90"/>
      <c r="E11" s="90"/>
      <c r="F11" s="90"/>
    </row>
    <row r="12" spans="2:6" ht="46.5" customHeight="1" x14ac:dyDescent="0.25">
      <c r="B12" s="91" t="s">
        <v>340</v>
      </c>
      <c r="C12" s="91"/>
      <c r="D12" s="91"/>
      <c r="E12" s="91"/>
      <c r="F12" s="91"/>
    </row>
    <row r="13" spans="2:6" x14ac:dyDescent="0.25">
      <c r="B13" s="2" t="s">
        <v>319</v>
      </c>
    </row>
  </sheetData>
  <mergeCells count="3">
    <mergeCell ref="B4:B5"/>
    <mergeCell ref="B11:F11"/>
    <mergeCell ref="B12:F1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workbookViewId="0">
      <selection activeCell="B11" sqref="B11:E11"/>
    </sheetView>
  </sheetViews>
  <sheetFormatPr baseColWidth="10" defaultRowHeight="12.75" x14ac:dyDescent="0.25"/>
  <cols>
    <col min="1" max="1" width="3.7109375" style="2" customWidth="1"/>
    <col min="2" max="2" width="58.5703125" style="2" bestFit="1" customWidth="1"/>
    <col min="3" max="3" width="37.7109375" style="2" bestFit="1" customWidth="1"/>
    <col min="4" max="16384" width="11.42578125" style="2"/>
  </cols>
  <sheetData>
    <row r="2" spans="2:5" x14ac:dyDescent="0.25">
      <c r="B2" s="1" t="s">
        <v>250</v>
      </c>
    </row>
    <row r="3" spans="2:5" x14ac:dyDescent="0.25">
      <c r="B3" s="1"/>
    </row>
    <row r="4" spans="2:5" x14ac:dyDescent="0.25">
      <c r="B4" s="5"/>
      <c r="C4" s="45" t="s">
        <v>144</v>
      </c>
    </row>
    <row r="5" spans="2:5" x14ac:dyDescent="0.25">
      <c r="B5" s="5" t="s">
        <v>297</v>
      </c>
      <c r="C5" s="6">
        <v>469.98333333333335</v>
      </c>
    </row>
    <row r="6" spans="2:5" x14ac:dyDescent="0.25">
      <c r="B6" s="5" t="s">
        <v>298</v>
      </c>
      <c r="C6" s="6">
        <v>71.473333333333329</v>
      </c>
    </row>
    <row r="7" spans="2:5" x14ac:dyDescent="0.25">
      <c r="B7" s="5" t="s">
        <v>34</v>
      </c>
      <c r="C7" s="6">
        <v>247.02</v>
      </c>
    </row>
    <row r="8" spans="2:5" x14ac:dyDescent="0.25">
      <c r="B8" s="5" t="s">
        <v>6</v>
      </c>
      <c r="C8" s="6">
        <v>788.47333333333324</v>
      </c>
    </row>
    <row r="9" spans="2:5" x14ac:dyDescent="0.25">
      <c r="B9" s="46"/>
      <c r="C9" s="47"/>
    </row>
    <row r="10" spans="2:5" x14ac:dyDescent="0.25">
      <c r="B10" s="2" t="s">
        <v>407</v>
      </c>
    </row>
    <row r="11" spans="2:5" ht="60.75" customHeight="1" x14ac:dyDescent="0.25">
      <c r="B11" s="90" t="s">
        <v>338</v>
      </c>
      <c r="C11" s="90"/>
      <c r="D11" s="90"/>
      <c r="E11" s="90"/>
    </row>
    <row r="12" spans="2:5" x14ac:dyDescent="0.25">
      <c r="B12" s="2" t="s">
        <v>333</v>
      </c>
    </row>
  </sheetData>
  <mergeCells count="1">
    <mergeCell ref="B11:E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showGridLines="0" workbookViewId="0"/>
  </sheetViews>
  <sheetFormatPr baseColWidth="10" defaultRowHeight="12.75" x14ac:dyDescent="0.25"/>
  <cols>
    <col min="1" max="1" width="5.140625" style="2" customWidth="1"/>
    <col min="2" max="2" width="62" style="2" customWidth="1"/>
    <col min="3" max="16384" width="11.42578125" style="2"/>
  </cols>
  <sheetData>
    <row r="2" spans="2:14" x14ac:dyDescent="0.25">
      <c r="B2" s="1" t="s">
        <v>251</v>
      </c>
    </row>
    <row r="3" spans="2:14" x14ac:dyDescent="0.25">
      <c r="B3" s="1"/>
    </row>
    <row r="4" spans="2:14" x14ac:dyDescent="0.25">
      <c r="B4" s="92"/>
      <c r="C4" s="100" t="s">
        <v>36</v>
      </c>
      <c r="D4" s="104"/>
      <c r="E4" s="101"/>
      <c r="F4" s="100" t="s">
        <v>35</v>
      </c>
      <c r="G4" s="104"/>
      <c r="H4" s="101"/>
      <c r="I4" s="100" t="s">
        <v>130</v>
      </c>
      <c r="J4" s="104"/>
      <c r="K4" s="101"/>
      <c r="L4" s="100" t="s">
        <v>131</v>
      </c>
      <c r="M4" s="104"/>
      <c r="N4" s="101"/>
    </row>
    <row r="5" spans="2:14" x14ac:dyDescent="0.25">
      <c r="B5" s="93"/>
      <c r="C5" s="13" t="s">
        <v>16</v>
      </c>
      <c r="D5" s="13" t="s">
        <v>17</v>
      </c>
      <c r="E5" s="13" t="s">
        <v>18</v>
      </c>
      <c r="F5" s="13" t="s">
        <v>16</v>
      </c>
      <c r="G5" s="13" t="s">
        <v>17</v>
      </c>
      <c r="H5" s="13" t="s">
        <v>18</v>
      </c>
      <c r="I5" s="13" t="s">
        <v>16</v>
      </c>
      <c r="J5" s="13" t="s">
        <v>17</v>
      </c>
      <c r="K5" s="13" t="s">
        <v>18</v>
      </c>
      <c r="L5" s="13" t="s">
        <v>16</v>
      </c>
      <c r="M5" s="13" t="s">
        <v>17</v>
      </c>
      <c r="N5" s="13" t="s">
        <v>18</v>
      </c>
    </row>
    <row r="6" spans="2:14" x14ac:dyDescent="0.25">
      <c r="B6" s="3" t="s">
        <v>254</v>
      </c>
      <c r="C6" s="18">
        <v>228.46</v>
      </c>
      <c r="D6" s="18">
        <v>209.19</v>
      </c>
      <c r="E6" s="18">
        <v>217.32000000000002</v>
      </c>
      <c r="F6" s="18">
        <v>1041.23</v>
      </c>
      <c r="G6" s="18">
        <v>1054.94</v>
      </c>
      <c r="H6" s="18">
        <v>1036.01</v>
      </c>
      <c r="I6" s="32" t="s">
        <v>5</v>
      </c>
      <c r="J6" s="32" t="s">
        <v>5</v>
      </c>
      <c r="K6" s="32" t="s">
        <v>5</v>
      </c>
      <c r="L6" s="32" t="s">
        <v>5</v>
      </c>
      <c r="M6" s="32" t="s">
        <v>5</v>
      </c>
      <c r="N6" s="32" t="s">
        <v>5</v>
      </c>
    </row>
    <row r="7" spans="2:14" x14ac:dyDescent="0.25">
      <c r="B7" s="33" t="s">
        <v>37</v>
      </c>
      <c r="C7" s="34">
        <v>60.96</v>
      </c>
      <c r="D7" s="34">
        <v>61.339999999999996</v>
      </c>
      <c r="E7" s="34">
        <v>54.269999999999996</v>
      </c>
      <c r="F7" s="34">
        <v>45.29</v>
      </c>
      <c r="G7" s="34">
        <v>37.28</v>
      </c>
      <c r="H7" s="34">
        <v>40.090000000000003</v>
      </c>
      <c r="I7" s="35">
        <f t="shared" ref="I7:N13" si="0">C7/C$6</f>
        <v>0.26683007966383609</v>
      </c>
      <c r="J7" s="35">
        <f t="shared" si="0"/>
        <v>0.2932262536450117</v>
      </c>
      <c r="K7" s="35">
        <f t="shared" si="0"/>
        <v>0.24972390944229703</v>
      </c>
      <c r="L7" s="35">
        <f t="shared" si="0"/>
        <v>4.3496633788884298E-2</v>
      </c>
      <c r="M7" s="35">
        <f t="shared" si="0"/>
        <v>3.5338502663658594E-2</v>
      </c>
      <c r="N7" s="35">
        <f t="shared" si="0"/>
        <v>3.8696537678207743E-2</v>
      </c>
    </row>
    <row r="8" spans="2:14" x14ac:dyDescent="0.25">
      <c r="B8" s="33" t="s">
        <v>301</v>
      </c>
      <c r="C8" s="34">
        <v>60.06</v>
      </c>
      <c r="D8" s="34">
        <v>60.44</v>
      </c>
      <c r="E8" s="34">
        <v>53.37</v>
      </c>
      <c r="F8" s="34">
        <v>37.53</v>
      </c>
      <c r="G8" s="34">
        <v>36.880000000000003</v>
      </c>
      <c r="H8" s="34">
        <v>39.690000000000005</v>
      </c>
      <c r="I8" s="35">
        <f t="shared" si="0"/>
        <v>0.26289065919635823</v>
      </c>
      <c r="J8" s="35">
        <f t="shared" si="0"/>
        <v>0.28892394473923227</v>
      </c>
      <c r="K8" s="35">
        <f t="shared" si="0"/>
        <v>0.24558255107675314</v>
      </c>
      <c r="L8" s="35">
        <f t="shared" si="0"/>
        <v>3.6043909606907218E-2</v>
      </c>
      <c r="M8" s="35">
        <f t="shared" si="0"/>
        <v>3.4959334180142944E-2</v>
      </c>
      <c r="N8" s="35">
        <f t="shared" si="0"/>
        <v>3.831044101890909E-2</v>
      </c>
    </row>
    <row r="9" spans="2:14" x14ac:dyDescent="0.25">
      <c r="B9" s="33" t="s">
        <v>302</v>
      </c>
      <c r="C9" s="34">
        <v>0.9</v>
      </c>
      <c r="D9" s="34">
        <v>0.9</v>
      </c>
      <c r="E9" s="34">
        <v>0.9</v>
      </c>
      <c r="F9" s="34">
        <v>7.7600000000000007</v>
      </c>
      <c r="G9" s="34">
        <v>0.4</v>
      </c>
      <c r="H9" s="34">
        <v>0.4</v>
      </c>
      <c r="I9" s="35">
        <f t="shared" si="0"/>
        <v>3.9394204674778957E-3</v>
      </c>
      <c r="J9" s="35">
        <f t="shared" si="0"/>
        <v>4.3023089057794353E-3</v>
      </c>
      <c r="K9" s="35">
        <f t="shared" si="0"/>
        <v>4.1413583655438985E-3</v>
      </c>
      <c r="L9" s="35">
        <f t="shared" si="0"/>
        <v>7.4527241819770853E-3</v>
      </c>
      <c r="M9" s="35">
        <f t="shared" si="0"/>
        <v>3.7916848351565019E-4</v>
      </c>
      <c r="N9" s="35">
        <f t="shared" si="0"/>
        <v>3.8609665929865544E-4</v>
      </c>
    </row>
    <row r="10" spans="2:14" x14ac:dyDescent="0.25">
      <c r="B10" s="36" t="s">
        <v>363</v>
      </c>
      <c r="C10" s="37">
        <v>18.07</v>
      </c>
      <c r="D10" s="37">
        <v>14.330000000000002</v>
      </c>
      <c r="E10" s="37">
        <v>19.740000000000002</v>
      </c>
      <c r="F10" s="37">
        <v>77.849999999999994</v>
      </c>
      <c r="G10" s="37">
        <v>66.699999999999989</v>
      </c>
      <c r="H10" s="37">
        <v>59.980000000000004</v>
      </c>
      <c r="I10" s="38">
        <f t="shared" si="0"/>
        <v>7.9094808719250634E-2</v>
      </c>
      <c r="J10" s="38">
        <f t="shared" si="0"/>
        <v>6.85023184664659E-2</v>
      </c>
      <c r="K10" s="38">
        <f t="shared" si="0"/>
        <v>9.0833793484262834E-2</v>
      </c>
      <c r="L10" s="38">
        <f t="shared" si="0"/>
        <v>7.4767342469963402E-2</v>
      </c>
      <c r="M10" s="38">
        <f t="shared" si="0"/>
        <v>6.3226344626234651E-2</v>
      </c>
      <c r="N10" s="38">
        <f t="shared" si="0"/>
        <v>5.7895194061833383E-2</v>
      </c>
    </row>
    <row r="11" spans="2:14" x14ac:dyDescent="0.25">
      <c r="B11" s="36" t="s">
        <v>303</v>
      </c>
      <c r="C11" s="37">
        <v>8.93</v>
      </c>
      <c r="D11" s="37">
        <v>6.29</v>
      </c>
      <c r="E11" s="37">
        <v>9.2600000000000016</v>
      </c>
      <c r="F11" s="37">
        <v>53.59</v>
      </c>
      <c r="G11" s="37">
        <v>43.349999999999994</v>
      </c>
      <c r="H11" s="37">
        <v>44.28</v>
      </c>
      <c r="I11" s="38">
        <f t="shared" si="0"/>
        <v>3.908780530508623E-2</v>
      </c>
      <c r="J11" s="38">
        <f t="shared" si="0"/>
        <v>3.0068358908169605E-2</v>
      </c>
      <c r="K11" s="38">
        <f t="shared" si="0"/>
        <v>4.2609976072151667E-2</v>
      </c>
      <c r="L11" s="38">
        <f t="shared" si="0"/>
        <v>5.1467975375277315E-2</v>
      </c>
      <c r="M11" s="38">
        <f t="shared" si="0"/>
        <v>4.1092384401008583E-2</v>
      </c>
      <c r="N11" s="38">
        <f t="shared" si="0"/>
        <v>4.2740900184361157E-2</v>
      </c>
    </row>
    <row r="12" spans="2:14" x14ac:dyDescent="0.25">
      <c r="B12" s="36" t="s">
        <v>304</v>
      </c>
      <c r="C12" s="37">
        <v>9.14</v>
      </c>
      <c r="D12" s="37">
        <v>8.0400000000000009</v>
      </c>
      <c r="E12" s="37">
        <v>10.479999999999999</v>
      </c>
      <c r="F12" s="37">
        <v>24.259999999999998</v>
      </c>
      <c r="G12" s="37">
        <v>23.35</v>
      </c>
      <c r="H12" s="37">
        <v>15.7</v>
      </c>
      <c r="I12" s="38">
        <f t="shared" si="0"/>
        <v>4.0007003414164403E-2</v>
      </c>
      <c r="J12" s="38">
        <f t="shared" si="0"/>
        <v>3.8433959558296288E-2</v>
      </c>
      <c r="K12" s="38">
        <f t="shared" si="0"/>
        <v>4.822381741211116E-2</v>
      </c>
      <c r="L12" s="38">
        <f t="shared" si="0"/>
        <v>2.329936709468609E-2</v>
      </c>
      <c r="M12" s="38">
        <f t="shared" si="0"/>
        <v>2.2133960225226079E-2</v>
      </c>
      <c r="N12" s="38">
        <f t="shared" si="0"/>
        <v>1.5154293877472224E-2</v>
      </c>
    </row>
    <row r="13" spans="2:14" x14ac:dyDescent="0.25">
      <c r="B13" s="39" t="s">
        <v>140</v>
      </c>
      <c r="C13" s="40">
        <v>79.03</v>
      </c>
      <c r="D13" s="40">
        <v>75.679999999999993</v>
      </c>
      <c r="E13" s="40">
        <v>74.010000000000005</v>
      </c>
      <c r="F13" s="40">
        <v>123.14</v>
      </c>
      <c r="G13" s="40">
        <v>103.99</v>
      </c>
      <c r="H13" s="40">
        <v>100.07000000000001</v>
      </c>
      <c r="I13" s="41">
        <f t="shared" si="0"/>
        <v>0.34592488838308677</v>
      </c>
      <c r="J13" s="41">
        <f t="shared" si="0"/>
        <v>0.36177637554376402</v>
      </c>
      <c r="K13" s="41">
        <f t="shared" si="0"/>
        <v>0.3405577029265599</v>
      </c>
      <c r="L13" s="41">
        <f t="shared" si="0"/>
        <v>0.11826397625884771</v>
      </c>
      <c r="M13" s="41">
        <f t="shared" si="0"/>
        <v>9.8574326501981141E-2</v>
      </c>
      <c r="N13" s="41">
        <f t="shared" si="0"/>
        <v>9.6591731740041126E-2</v>
      </c>
    </row>
    <row r="14" spans="2:14" x14ac:dyDescent="0.25">
      <c r="B14" s="42"/>
      <c r="C14" s="43"/>
      <c r="D14" s="43"/>
      <c r="E14" s="43"/>
      <c r="F14" s="43"/>
      <c r="G14" s="43"/>
      <c r="H14" s="43"/>
      <c r="I14" s="44"/>
      <c r="J14" s="44"/>
      <c r="K14" s="44"/>
      <c r="L14" s="44"/>
      <c r="M14" s="44"/>
      <c r="N14" s="44"/>
    </row>
    <row r="15" spans="2:14" ht="27" customHeight="1" x14ac:dyDescent="0.25">
      <c r="B15" s="90" t="s">
        <v>334</v>
      </c>
      <c r="C15" s="90"/>
      <c r="D15" s="90"/>
      <c r="E15" s="90"/>
      <c r="F15" s="90"/>
      <c r="G15" s="90"/>
      <c r="H15" s="90"/>
      <c r="I15" s="90"/>
      <c r="J15" s="90"/>
      <c r="K15" s="90"/>
      <c r="L15" s="90"/>
    </row>
    <row r="16" spans="2:14" x14ac:dyDescent="0.25">
      <c r="B16" s="2" t="s">
        <v>335</v>
      </c>
    </row>
    <row r="17" spans="2:12" ht="36" customHeight="1" x14ac:dyDescent="0.25">
      <c r="B17" s="90" t="s">
        <v>336</v>
      </c>
      <c r="C17" s="90"/>
      <c r="D17" s="90"/>
      <c r="E17" s="90"/>
      <c r="F17" s="90"/>
      <c r="G17" s="90"/>
      <c r="H17" s="90"/>
      <c r="I17" s="90"/>
      <c r="J17" s="90"/>
      <c r="K17" s="90"/>
      <c r="L17" s="90"/>
    </row>
    <row r="18" spans="2:12" x14ac:dyDescent="0.25">
      <c r="B18" s="2" t="s">
        <v>337</v>
      </c>
    </row>
  </sheetData>
  <mergeCells count="7">
    <mergeCell ref="B15:L15"/>
    <mergeCell ref="B17:L17"/>
    <mergeCell ref="B4:B5"/>
    <mergeCell ref="F4:H4"/>
    <mergeCell ref="I4:K4"/>
    <mergeCell ref="L4:N4"/>
    <mergeCell ref="C4:E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3"/>
  <sheetViews>
    <sheetView showGridLines="0" workbookViewId="0">
      <selection activeCell="B12" sqref="B12:J12"/>
    </sheetView>
  </sheetViews>
  <sheetFormatPr baseColWidth="10" defaultRowHeight="12.75" x14ac:dyDescent="0.25"/>
  <cols>
    <col min="1" max="1" width="3.140625" style="2" customWidth="1"/>
    <col min="2" max="2" width="22.5703125" style="2" bestFit="1" customWidth="1"/>
    <col min="3" max="3" width="11.85546875" style="2" bestFit="1" customWidth="1"/>
    <col min="4" max="4" width="12.140625" style="2" customWidth="1"/>
    <col min="5" max="5" width="11.85546875" style="2" bestFit="1" customWidth="1"/>
    <col min="6" max="6" width="9.28515625" style="2" customWidth="1"/>
    <col min="7" max="7" width="11.85546875" style="2" bestFit="1" customWidth="1"/>
    <col min="8" max="8" width="16.42578125" style="2" customWidth="1"/>
    <col min="9" max="16384" width="11.42578125" style="2"/>
  </cols>
  <sheetData>
    <row r="2" spans="2:10" x14ac:dyDescent="0.25">
      <c r="B2" s="27" t="s">
        <v>252</v>
      </c>
    </row>
    <row r="3" spans="2:10" x14ac:dyDescent="0.25">
      <c r="B3" s="27"/>
    </row>
    <row r="4" spans="2:10" x14ac:dyDescent="0.25">
      <c r="B4" s="92"/>
      <c r="C4" s="103" t="s">
        <v>137</v>
      </c>
      <c r="D4" s="103"/>
      <c r="E4" s="103" t="s">
        <v>138</v>
      </c>
      <c r="F4" s="103"/>
      <c r="G4" s="103" t="s">
        <v>136</v>
      </c>
      <c r="H4" s="103"/>
    </row>
    <row r="5" spans="2:10" x14ac:dyDescent="0.25">
      <c r="B5" s="93"/>
      <c r="C5" s="13" t="s">
        <v>29</v>
      </c>
      <c r="D5" s="13" t="s">
        <v>3</v>
      </c>
      <c r="E5" s="13" t="s">
        <v>29</v>
      </c>
      <c r="F5" s="13" t="s">
        <v>3</v>
      </c>
      <c r="G5" s="13" t="s">
        <v>29</v>
      </c>
      <c r="H5" s="13" t="s">
        <v>3</v>
      </c>
    </row>
    <row r="6" spans="2:10" x14ac:dyDescent="0.25">
      <c r="B6" s="3" t="s">
        <v>40</v>
      </c>
      <c r="C6" s="18">
        <v>633.17333333333329</v>
      </c>
      <c r="D6" s="17">
        <f>C6/C$10</f>
        <v>0.83562602005129394</v>
      </c>
      <c r="E6" s="18">
        <v>852.32333333333327</v>
      </c>
      <c r="F6" s="17">
        <f>E6/E$10</f>
        <v>0.84962435994989227</v>
      </c>
      <c r="G6" s="18">
        <v>134.41999999999999</v>
      </c>
      <c r="H6" s="17">
        <f>G6/G$10</f>
        <v>0.84293478260869559</v>
      </c>
    </row>
    <row r="7" spans="2:10" x14ac:dyDescent="0.25">
      <c r="B7" s="3" t="s">
        <v>211</v>
      </c>
      <c r="C7" s="18">
        <v>43.52</v>
      </c>
      <c r="D7" s="17">
        <f>C7/C$10</f>
        <v>5.7435211620776278E-2</v>
      </c>
      <c r="E7" s="18">
        <v>49.896666666666668</v>
      </c>
      <c r="F7" s="17">
        <f>E7/E$10</f>
        <v>4.9738663512242771E-2</v>
      </c>
      <c r="G7" s="18">
        <v>9.5933333333333337</v>
      </c>
      <c r="H7" s="17">
        <f>G7/G$10</f>
        <v>6.0158862876254181E-2</v>
      </c>
    </row>
    <row r="8" spans="2:10" x14ac:dyDescent="0.25">
      <c r="B8" s="3" t="s">
        <v>212</v>
      </c>
      <c r="C8" s="18">
        <v>72.336666666666673</v>
      </c>
      <c r="D8" s="17">
        <f>C8/C$10</f>
        <v>9.5465803261524665E-2</v>
      </c>
      <c r="E8" s="18">
        <v>88.213333333333324</v>
      </c>
      <c r="F8" s="17">
        <f>E8/E$10</f>
        <v>8.7933996338298639E-2</v>
      </c>
      <c r="G8" s="18">
        <v>14.483333333333334</v>
      </c>
      <c r="H8" s="17">
        <f>G8/G$10</f>
        <v>9.0823578595317728E-2</v>
      </c>
    </row>
    <row r="9" spans="2:10" x14ac:dyDescent="0.25">
      <c r="B9" s="3" t="s">
        <v>213</v>
      </c>
      <c r="C9" s="18">
        <v>8.6966666666666672</v>
      </c>
      <c r="D9" s="17">
        <f>C9/C$10</f>
        <v>1.1477364209451999E-2</v>
      </c>
      <c r="E9" s="18">
        <v>12.75</v>
      </c>
      <c r="F9" s="17">
        <f>E9/E$10</f>
        <v>1.2709625755516639E-2</v>
      </c>
      <c r="G9" s="18">
        <v>0.97000000000000008</v>
      </c>
      <c r="H9" s="17">
        <f>G9/G$10</f>
        <v>6.0827759197324416E-3</v>
      </c>
    </row>
    <row r="10" spans="2:10" x14ac:dyDescent="0.25">
      <c r="B10" s="3" t="s">
        <v>19</v>
      </c>
      <c r="C10" s="18">
        <v>757.72333333333336</v>
      </c>
      <c r="D10" s="9">
        <v>1</v>
      </c>
      <c r="E10" s="18">
        <v>1003.1766666666668</v>
      </c>
      <c r="F10" s="9">
        <v>1</v>
      </c>
      <c r="G10" s="18">
        <v>159.46666666666667</v>
      </c>
      <c r="H10" s="9">
        <v>1</v>
      </c>
    </row>
    <row r="11" spans="2:10" x14ac:dyDescent="0.25">
      <c r="B11" s="23"/>
      <c r="C11" s="29"/>
      <c r="D11" s="30"/>
      <c r="E11" s="29"/>
      <c r="F11" s="30"/>
      <c r="G11" s="29"/>
      <c r="H11" s="30"/>
    </row>
    <row r="12" spans="2:10" ht="36.75" customHeight="1" x14ac:dyDescent="0.25">
      <c r="B12" s="90" t="s">
        <v>366</v>
      </c>
      <c r="C12" s="90"/>
      <c r="D12" s="90"/>
      <c r="E12" s="90"/>
      <c r="F12" s="90"/>
      <c r="G12" s="90"/>
      <c r="H12" s="90"/>
      <c r="I12" s="90"/>
      <c r="J12" s="90"/>
    </row>
    <row r="13" spans="2:10" ht="47.25" customHeight="1" x14ac:dyDescent="0.25">
      <c r="B13" s="90" t="s">
        <v>318</v>
      </c>
      <c r="C13" s="90"/>
      <c r="D13" s="90"/>
      <c r="E13" s="90"/>
      <c r="F13" s="90"/>
      <c r="G13" s="90"/>
      <c r="H13" s="90"/>
      <c r="I13" s="90"/>
      <c r="J13" s="90"/>
    </row>
    <row r="14" spans="2:10" x14ac:dyDescent="0.25">
      <c r="B14" s="2" t="s">
        <v>333</v>
      </c>
    </row>
    <row r="32" spans="2:2" x14ac:dyDescent="0.25">
      <c r="B32" s="31"/>
    </row>
    <row r="33" spans="2:2" x14ac:dyDescent="0.25">
      <c r="B33" s="31"/>
    </row>
  </sheetData>
  <mergeCells count="6">
    <mergeCell ref="B13:J13"/>
    <mergeCell ref="G4:H4"/>
    <mergeCell ref="C4:D4"/>
    <mergeCell ref="E4:F4"/>
    <mergeCell ref="B4:B5"/>
    <mergeCell ref="B12:J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workbookViewId="0"/>
  </sheetViews>
  <sheetFormatPr baseColWidth="10" defaultRowHeight="12.75" x14ac:dyDescent="0.25"/>
  <cols>
    <col min="1" max="1" width="3.28515625" style="2" customWidth="1"/>
    <col min="2" max="2" width="32.85546875" style="2" customWidth="1"/>
    <col min="3" max="3" width="17.140625" style="2" bestFit="1" customWidth="1"/>
    <col min="4" max="4" width="19.42578125" style="2" customWidth="1"/>
    <col min="5" max="5" width="31.140625" style="2" bestFit="1" customWidth="1"/>
    <col min="6" max="6" width="29.85546875" style="2" bestFit="1" customWidth="1"/>
    <col min="7" max="16384" width="11.42578125" style="2"/>
  </cols>
  <sheetData>
    <row r="2" spans="2:8" x14ac:dyDescent="0.25">
      <c r="B2" s="1" t="s">
        <v>253</v>
      </c>
    </row>
    <row r="4" spans="2:8" ht="38.25" x14ac:dyDescent="0.25">
      <c r="B4" s="92"/>
      <c r="C4" s="13" t="s">
        <v>85</v>
      </c>
      <c r="D4" s="13" t="s">
        <v>86</v>
      </c>
      <c r="E4" s="28" t="s">
        <v>87</v>
      </c>
      <c r="F4" s="28" t="s">
        <v>260</v>
      </c>
    </row>
    <row r="5" spans="2:8" x14ac:dyDescent="0.25">
      <c r="B5" s="93"/>
      <c r="C5" s="13" t="s">
        <v>29</v>
      </c>
      <c r="D5" s="13" t="s">
        <v>119</v>
      </c>
      <c r="E5" s="13" t="s">
        <v>258</v>
      </c>
      <c r="F5" s="13" t="s">
        <v>259</v>
      </c>
    </row>
    <row r="6" spans="2:8" x14ac:dyDescent="0.25">
      <c r="B6" s="3" t="s">
        <v>88</v>
      </c>
      <c r="C6" s="18">
        <v>1761</v>
      </c>
      <c r="D6" s="18">
        <v>2310.6666666666665</v>
      </c>
      <c r="E6" s="18">
        <v>437.377752539592</v>
      </c>
      <c r="F6" s="18">
        <v>334.40595621174833</v>
      </c>
    </row>
    <row r="7" spans="2:8" x14ac:dyDescent="0.25">
      <c r="B7" s="3" t="s">
        <v>255</v>
      </c>
      <c r="C7" s="18">
        <v>757.66666666666663</v>
      </c>
      <c r="D7" s="18">
        <v>879</v>
      </c>
      <c r="E7" s="18">
        <v>386.71359436867579</v>
      </c>
      <c r="F7" s="18">
        <v>303.85687050887225</v>
      </c>
    </row>
    <row r="8" spans="2:8" x14ac:dyDescent="0.25">
      <c r="B8" s="3" t="s">
        <v>89</v>
      </c>
      <c r="C8" s="18">
        <v>1162.6666666666667</v>
      </c>
      <c r="D8" s="18">
        <v>1562</v>
      </c>
      <c r="E8" s="18">
        <v>447.82110091743112</v>
      </c>
      <c r="F8" s="18">
        <v>337.72935779816515</v>
      </c>
    </row>
    <row r="9" spans="2:8" x14ac:dyDescent="0.25">
      <c r="B9" s="3" t="s">
        <v>135</v>
      </c>
      <c r="C9" s="18">
        <v>159.33333333333334</v>
      </c>
      <c r="D9" s="18">
        <v>130.33333333333334</v>
      </c>
      <c r="E9" s="18">
        <v>272.66387726638771</v>
      </c>
      <c r="F9" s="18">
        <v>213.3891213389121</v>
      </c>
    </row>
    <row r="10" spans="2:8" x14ac:dyDescent="0.25">
      <c r="B10" s="3" t="s">
        <v>256</v>
      </c>
      <c r="C10" s="18">
        <v>598.33333333333326</v>
      </c>
      <c r="D10" s="18">
        <v>748.66666666666652</v>
      </c>
      <c r="E10" s="18">
        <v>417.08449396471678</v>
      </c>
      <c r="F10" s="18">
        <v>327.94800371402044</v>
      </c>
    </row>
    <row r="11" spans="2:8" x14ac:dyDescent="0.25">
      <c r="B11" s="3" t="s">
        <v>90</v>
      </c>
      <c r="C11" s="17">
        <v>0.33959308619768008</v>
      </c>
      <c r="D11" s="17">
        <v>0.32396323450961856</v>
      </c>
      <c r="E11" s="3"/>
      <c r="F11" s="3"/>
    </row>
    <row r="12" spans="2:8" x14ac:dyDescent="0.25">
      <c r="B12" s="3" t="s">
        <v>257</v>
      </c>
      <c r="C12" s="17">
        <v>0.1370541028671538</v>
      </c>
      <c r="D12" s="17">
        <v>8.343549781558561E-2</v>
      </c>
      <c r="E12" s="3"/>
      <c r="F12" s="3"/>
    </row>
    <row r="13" spans="2:8" x14ac:dyDescent="0.25">
      <c r="B13" s="23"/>
      <c r="C13" s="24"/>
      <c r="D13" s="24"/>
      <c r="E13" s="23"/>
      <c r="F13" s="23"/>
    </row>
    <row r="14" spans="2:8" x14ac:dyDescent="0.25">
      <c r="B14" s="2" t="s">
        <v>330</v>
      </c>
    </row>
    <row r="15" spans="2:8" x14ac:dyDescent="0.25">
      <c r="B15" s="2" t="s">
        <v>331</v>
      </c>
    </row>
    <row r="16" spans="2:8" ht="24" customHeight="1" x14ac:dyDescent="0.25">
      <c r="B16" s="90" t="s">
        <v>332</v>
      </c>
      <c r="C16" s="90"/>
      <c r="D16" s="90"/>
      <c r="E16" s="90"/>
      <c r="F16" s="90"/>
      <c r="G16" s="90"/>
      <c r="H16" s="90"/>
    </row>
    <row r="17" spans="2:8" ht="24.75" customHeight="1" x14ac:dyDescent="0.25">
      <c r="B17" s="91" t="s">
        <v>318</v>
      </c>
      <c r="C17" s="91"/>
      <c r="D17" s="91"/>
      <c r="E17" s="91"/>
      <c r="F17" s="91"/>
      <c r="G17" s="91"/>
      <c r="H17" s="91"/>
    </row>
    <row r="18" spans="2:8" x14ac:dyDescent="0.25">
      <c r="B18" s="2" t="s">
        <v>319</v>
      </c>
    </row>
  </sheetData>
  <mergeCells count="3">
    <mergeCell ref="B4:B5"/>
    <mergeCell ref="B16:H16"/>
    <mergeCell ref="B17:H1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7"/>
  <sheetViews>
    <sheetView showGridLines="0" workbookViewId="0">
      <selection activeCell="D69" sqref="D69"/>
    </sheetView>
  </sheetViews>
  <sheetFormatPr baseColWidth="10" defaultRowHeight="12.75" x14ac:dyDescent="0.25"/>
  <cols>
    <col min="1" max="1" width="3.7109375" style="2" customWidth="1"/>
    <col min="2" max="2" width="21" style="2" bestFit="1" customWidth="1"/>
    <col min="3" max="3" width="28.7109375" style="2" customWidth="1"/>
    <col min="4" max="4" width="31.28515625" style="2" customWidth="1"/>
    <col min="5" max="16384" width="11.42578125" style="2"/>
  </cols>
  <sheetData>
    <row r="2" spans="2:4" x14ac:dyDescent="0.25">
      <c r="B2" s="27" t="s">
        <v>224</v>
      </c>
    </row>
    <row r="3" spans="2:4" x14ac:dyDescent="0.25">
      <c r="B3" s="27"/>
    </row>
    <row r="4" spans="2:4" x14ac:dyDescent="0.25">
      <c r="B4" s="13" t="s">
        <v>132</v>
      </c>
      <c r="C4" s="13" t="s">
        <v>147</v>
      </c>
      <c r="D4" s="13" t="s">
        <v>148</v>
      </c>
    </row>
    <row r="5" spans="2:4" x14ac:dyDescent="0.25">
      <c r="B5" s="3">
        <v>0</v>
      </c>
      <c r="C5" s="17">
        <v>4.6468608616193766E-3</v>
      </c>
      <c r="D5" s="17">
        <v>8.0334871986008742E-3</v>
      </c>
    </row>
    <row r="6" spans="2:4" x14ac:dyDescent="0.25">
      <c r="B6" s="3">
        <v>10</v>
      </c>
      <c r="C6" s="17">
        <v>2.4577102230938942E-2</v>
      </c>
      <c r="D6" s="17">
        <v>1.6626050058774614E-2</v>
      </c>
    </row>
    <row r="7" spans="2:4" x14ac:dyDescent="0.25">
      <c r="B7" s="3">
        <v>20</v>
      </c>
      <c r="C7" s="17">
        <v>4.0997124963783438E-2</v>
      </c>
      <c r="D7" s="17">
        <v>2.8200349780670306E-2</v>
      </c>
    </row>
    <row r="8" spans="2:4" x14ac:dyDescent="0.25">
      <c r="B8" s="3">
        <v>30</v>
      </c>
      <c r="C8" s="17">
        <v>7.4544785932380897E-2</v>
      </c>
      <c r="D8" s="17">
        <v>3.9430602941598079E-2</v>
      </c>
    </row>
    <row r="9" spans="2:4" x14ac:dyDescent="0.25">
      <c r="B9" s="3">
        <v>40</v>
      </c>
      <c r="C9" s="17">
        <v>8.7114711716329729E-2</v>
      </c>
      <c r="D9" s="17">
        <v>5.2375354798015972E-2</v>
      </c>
    </row>
    <row r="10" spans="2:4" x14ac:dyDescent="0.25">
      <c r="B10" s="3">
        <v>50</v>
      </c>
      <c r="C10" s="17">
        <v>9.3722837593884389E-2</v>
      </c>
      <c r="D10" s="17">
        <v>6.4104475472347225E-2</v>
      </c>
    </row>
    <row r="11" spans="2:4" x14ac:dyDescent="0.25">
      <c r="B11" s="3">
        <v>60</v>
      </c>
      <c r="C11" s="17">
        <v>0.11119592591767141</v>
      </c>
      <c r="D11" s="17">
        <v>7.4993549126981821E-2</v>
      </c>
    </row>
    <row r="12" spans="2:4" x14ac:dyDescent="0.25">
      <c r="B12" s="3">
        <v>70</v>
      </c>
      <c r="C12" s="17">
        <v>0.12134770108538184</v>
      </c>
      <c r="D12" s="17">
        <v>8.4274205109091394E-2</v>
      </c>
    </row>
    <row r="13" spans="2:4" x14ac:dyDescent="0.25">
      <c r="B13" s="3">
        <v>80</v>
      </c>
      <c r="C13" s="17">
        <v>0.13401791883037281</v>
      </c>
      <c r="D13" s="17">
        <v>9.3967716964362472E-2</v>
      </c>
    </row>
    <row r="14" spans="2:4" x14ac:dyDescent="0.25">
      <c r="B14" s="3">
        <v>90</v>
      </c>
      <c r="C14" s="17">
        <v>0.15158572733958853</v>
      </c>
      <c r="D14" s="17">
        <v>0.10923478310731381</v>
      </c>
    </row>
    <row r="15" spans="2:4" x14ac:dyDescent="0.25">
      <c r="B15" s="3">
        <v>100</v>
      </c>
      <c r="C15" s="17">
        <v>0.16362076266464592</v>
      </c>
      <c r="D15" s="17">
        <v>0.11566558674273913</v>
      </c>
    </row>
    <row r="16" spans="2:4" x14ac:dyDescent="0.25">
      <c r="B16" s="3">
        <v>110</v>
      </c>
      <c r="C16" s="17">
        <v>0.19005326617486457</v>
      </c>
      <c r="D16" s="17">
        <v>0.12661773560021783</v>
      </c>
    </row>
    <row r="17" spans="2:4" x14ac:dyDescent="0.25">
      <c r="B17" s="3">
        <v>120</v>
      </c>
      <c r="C17" s="17">
        <v>0.19654995654015017</v>
      </c>
      <c r="D17" s="17">
        <v>0.14165543736919056</v>
      </c>
    </row>
    <row r="18" spans="2:4" x14ac:dyDescent="0.25">
      <c r="B18" s="3">
        <v>130</v>
      </c>
      <c r="C18" s="17">
        <v>0.19996545499119656</v>
      </c>
      <c r="D18" s="17">
        <v>0.16393818630121268</v>
      </c>
    </row>
    <row r="19" spans="2:4" x14ac:dyDescent="0.25">
      <c r="B19" s="3">
        <v>140</v>
      </c>
      <c r="C19" s="17">
        <v>0.21266353161425477</v>
      </c>
      <c r="D19" s="17">
        <v>0.17288626394105328</v>
      </c>
    </row>
    <row r="20" spans="2:4" x14ac:dyDescent="0.25">
      <c r="B20" s="3">
        <v>150</v>
      </c>
      <c r="C20" s="17">
        <v>0.22409681517305929</v>
      </c>
      <c r="D20" s="17">
        <v>0.18304710570830576</v>
      </c>
    </row>
    <row r="21" spans="2:4" x14ac:dyDescent="0.25">
      <c r="B21" s="3">
        <v>160</v>
      </c>
      <c r="C21" s="17">
        <v>0.23093895562637895</v>
      </c>
      <c r="D21" s="17">
        <v>0.19990825425040845</v>
      </c>
    </row>
    <row r="22" spans="2:4" x14ac:dyDescent="0.25">
      <c r="B22" s="3">
        <v>170</v>
      </c>
      <c r="C22" s="17">
        <v>0.24089014687200511</v>
      </c>
      <c r="D22" s="17">
        <v>0.2146850540439805</v>
      </c>
    </row>
    <row r="23" spans="2:4" x14ac:dyDescent="0.25">
      <c r="B23" s="3">
        <v>180</v>
      </c>
      <c r="C23" s="17">
        <v>0.250111435512269</v>
      </c>
      <c r="D23" s="17">
        <v>0.22851572579489079</v>
      </c>
    </row>
    <row r="24" spans="2:4" x14ac:dyDescent="0.25">
      <c r="B24" s="3">
        <v>190</v>
      </c>
      <c r="C24" s="17">
        <v>0.27383605607434969</v>
      </c>
      <c r="D24" s="17">
        <v>0.23515869147624632</v>
      </c>
    </row>
    <row r="25" spans="2:4" x14ac:dyDescent="0.25">
      <c r="B25" s="3">
        <v>200</v>
      </c>
      <c r="C25" s="17">
        <v>0.28862354855245259</v>
      </c>
      <c r="D25" s="17">
        <v>0.24056595659279209</v>
      </c>
    </row>
    <row r="26" spans="2:4" x14ac:dyDescent="0.25">
      <c r="B26" s="3">
        <v>210</v>
      </c>
      <c r="C26" s="17">
        <v>0.29670262319195873</v>
      </c>
      <c r="D26" s="17">
        <v>0.25710886206599948</v>
      </c>
    </row>
    <row r="27" spans="2:4" x14ac:dyDescent="0.25">
      <c r="B27" s="3">
        <v>220</v>
      </c>
      <c r="C27" s="17">
        <v>0.30867079720965468</v>
      </c>
      <c r="D27" s="17">
        <v>0.26749620115255585</v>
      </c>
    </row>
    <row r="28" spans="2:4" x14ac:dyDescent="0.25">
      <c r="B28" s="3">
        <v>230</v>
      </c>
      <c r="C28" s="17">
        <v>0.33053444471684229</v>
      </c>
      <c r="D28" s="17">
        <v>0.28019725336162149</v>
      </c>
    </row>
    <row r="29" spans="2:4" x14ac:dyDescent="0.25">
      <c r="B29" s="3">
        <v>240</v>
      </c>
      <c r="C29" s="17">
        <v>0.34615770353696307</v>
      </c>
      <c r="D29" s="17">
        <v>0.29222168066745019</v>
      </c>
    </row>
    <row r="30" spans="2:4" x14ac:dyDescent="0.25">
      <c r="B30" s="3">
        <v>250</v>
      </c>
      <c r="C30" s="17">
        <v>0.34985179076868206</v>
      </c>
      <c r="D30" s="17">
        <v>0.3042891137933999</v>
      </c>
    </row>
    <row r="31" spans="2:4" x14ac:dyDescent="0.25">
      <c r="B31" s="3">
        <v>260</v>
      </c>
      <c r="C31" s="17">
        <v>0.36492344380307107</v>
      </c>
      <c r="D31" s="17">
        <v>0.31884228332234282</v>
      </c>
    </row>
    <row r="32" spans="2:4" x14ac:dyDescent="0.25">
      <c r="B32" s="3">
        <v>270</v>
      </c>
      <c r="C32" s="17">
        <v>0.38899351445318586</v>
      </c>
      <c r="D32" s="17">
        <v>0.33209954413830656</v>
      </c>
    </row>
    <row r="33" spans="2:4" x14ac:dyDescent="0.25">
      <c r="B33" s="3">
        <v>280</v>
      </c>
      <c r="C33" s="17">
        <v>0.39929572756245951</v>
      </c>
      <c r="D33" s="17">
        <v>0.35985550044439329</v>
      </c>
    </row>
    <row r="34" spans="2:4" x14ac:dyDescent="0.25">
      <c r="B34" s="3">
        <v>290</v>
      </c>
      <c r="C34" s="17">
        <v>0.41123047092647474</v>
      </c>
      <c r="D34" s="17">
        <v>0.38108317325611379</v>
      </c>
    </row>
    <row r="35" spans="2:4" x14ac:dyDescent="0.25">
      <c r="B35" s="3">
        <v>300</v>
      </c>
      <c r="C35" s="17">
        <v>0.42837482448906805</v>
      </c>
      <c r="D35" s="17">
        <v>0.39238796983858459</v>
      </c>
    </row>
    <row r="36" spans="2:4" x14ac:dyDescent="0.25">
      <c r="B36" s="3">
        <v>310</v>
      </c>
      <c r="C36" s="17">
        <v>0.44244355791303558</v>
      </c>
      <c r="D36" s="17">
        <v>0.40416869749706102</v>
      </c>
    </row>
    <row r="37" spans="2:4" x14ac:dyDescent="0.25">
      <c r="B37" s="3">
        <v>320</v>
      </c>
      <c r="C37" s="17">
        <v>0.45250061289531734</v>
      </c>
      <c r="D37" s="17">
        <v>0.43440465609679152</v>
      </c>
    </row>
    <row r="38" spans="2:4" x14ac:dyDescent="0.25">
      <c r="B38" s="3">
        <v>330</v>
      </c>
      <c r="C38" s="17">
        <v>0.46618489380195666</v>
      </c>
      <c r="D38" s="17">
        <v>0.45191375899538377</v>
      </c>
    </row>
    <row r="39" spans="2:4" x14ac:dyDescent="0.25">
      <c r="B39" s="3">
        <v>340</v>
      </c>
      <c r="C39" s="17">
        <v>0.48146827430965683</v>
      </c>
      <c r="D39" s="17">
        <v>0.45861119871555922</v>
      </c>
    </row>
    <row r="40" spans="2:4" x14ac:dyDescent="0.25">
      <c r="B40" s="3">
        <v>350</v>
      </c>
      <c r="C40" s="17">
        <v>0.49752613162762693</v>
      </c>
      <c r="D40" s="17">
        <v>0.48020012041629606</v>
      </c>
    </row>
    <row r="41" spans="2:4" x14ac:dyDescent="0.25">
      <c r="B41" s="3">
        <v>360</v>
      </c>
      <c r="C41" s="17">
        <v>0.50298089995319695</v>
      </c>
      <c r="D41" s="17">
        <v>0.49326242151437799</v>
      </c>
    </row>
    <row r="42" spans="2:4" x14ac:dyDescent="0.25">
      <c r="B42" s="3">
        <v>370</v>
      </c>
      <c r="C42" s="17">
        <v>0.51407987697519431</v>
      </c>
      <c r="D42" s="17">
        <v>0.50510335732102385</v>
      </c>
    </row>
    <row r="43" spans="2:4" x14ac:dyDescent="0.25">
      <c r="B43" s="3">
        <v>380</v>
      </c>
      <c r="C43" s="17">
        <v>0.52273284450288604</v>
      </c>
      <c r="D43" s="17">
        <v>0.52412339803320018</v>
      </c>
    </row>
    <row r="44" spans="2:4" x14ac:dyDescent="0.25">
      <c r="B44" s="3">
        <v>390</v>
      </c>
      <c r="C44" s="17">
        <v>0.53618311083376036</v>
      </c>
      <c r="D44" s="17">
        <v>0.54148054703403159</v>
      </c>
    </row>
    <row r="45" spans="2:4" x14ac:dyDescent="0.25">
      <c r="B45" s="3">
        <v>400</v>
      </c>
      <c r="C45" s="17">
        <v>0.5464407497381264</v>
      </c>
      <c r="D45" s="17">
        <v>0.57186845953152288</v>
      </c>
    </row>
    <row r="46" spans="2:4" x14ac:dyDescent="0.25">
      <c r="B46" s="3">
        <v>410</v>
      </c>
      <c r="C46" s="17">
        <v>0.56051505493770737</v>
      </c>
      <c r="D46" s="17">
        <v>0.5837954069784107</v>
      </c>
    </row>
    <row r="47" spans="2:4" x14ac:dyDescent="0.25">
      <c r="B47" s="3">
        <v>420</v>
      </c>
      <c r="C47" s="17">
        <v>0.5730292629655217</v>
      </c>
      <c r="D47" s="17">
        <v>0.58989363227156699</v>
      </c>
    </row>
    <row r="48" spans="2:4" x14ac:dyDescent="0.25">
      <c r="B48" s="3">
        <v>430</v>
      </c>
      <c r="C48" s="17">
        <v>0.5842563908266285</v>
      </c>
      <c r="D48" s="17">
        <v>0.59502566013933844</v>
      </c>
    </row>
    <row r="49" spans="2:4" x14ac:dyDescent="0.25">
      <c r="B49" s="3">
        <v>440</v>
      </c>
      <c r="C49" s="17">
        <v>0.59465332412133087</v>
      </c>
      <c r="D49" s="17">
        <v>0.60240832592677496</v>
      </c>
    </row>
    <row r="50" spans="2:4" x14ac:dyDescent="0.25">
      <c r="B50" s="3">
        <v>450</v>
      </c>
      <c r="C50" s="17">
        <v>0.62466290757538601</v>
      </c>
      <c r="D50" s="17">
        <v>0.61927807563290183</v>
      </c>
    </row>
    <row r="51" spans="2:4" x14ac:dyDescent="0.25">
      <c r="B51" s="3">
        <v>460</v>
      </c>
      <c r="C51" s="17">
        <v>0.66188236867324868</v>
      </c>
      <c r="D51" s="17">
        <v>0.64078385274807137</v>
      </c>
    </row>
    <row r="52" spans="2:4" x14ac:dyDescent="0.25">
      <c r="B52" s="3">
        <v>470</v>
      </c>
      <c r="C52" s="17">
        <v>0.69331275490873423</v>
      </c>
      <c r="D52" s="17">
        <v>0.64988388428567279</v>
      </c>
    </row>
    <row r="53" spans="2:4" x14ac:dyDescent="0.25">
      <c r="B53" s="3">
        <v>480</v>
      </c>
      <c r="C53" s="17">
        <v>0.8956740734137153</v>
      </c>
      <c r="D53" s="17">
        <v>0.9565010464749556</v>
      </c>
    </row>
    <row r="54" spans="2:4" x14ac:dyDescent="0.25">
      <c r="B54" s="3">
        <v>490</v>
      </c>
      <c r="C54" s="17">
        <v>0.899930909982393</v>
      </c>
      <c r="D54" s="17">
        <v>0.96275982682989691</v>
      </c>
    </row>
    <row r="55" spans="2:4" x14ac:dyDescent="0.25">
      <c r="B55" s="3">
        <v>500</v>
      </c>
      <c r="C55" s="17">
        <v>0.90537453475673613</v>
      </c>
      <c r="D55" s="17">
        <v>0.96976690845494351</v>
      </c>
    </row>
    <row r="56" spans="2:4" x14ac:dyDescent="0.25">
      <c r="B56" s="3">
        <v>510</v>
      </c>
      <c r="C56" s="17">
        <v>0.91386034901602431</v>
      </c>
      <c r="D56" s="17">
        <v>0.97102267840247636</v>
      </c>
    </row>
    <row r="57" spans="2:4" x14ac:dyDescent="0.25">
      <c r="B57" s="3">
        <v>520</v>
      </c>
      <c r="C57" s="17">
        <v>0.92571708752145121</v>
      </c>
      <c r="D57" s="17">
        <v>0.97481005762779815</v>
      </c>
    </row>
    <row r="58" spans="2:4" x14ac:dyDescent="0.25">
      <c r="B58" s="3">
        <v>530</v>
      </c>
      <c r="C58" s="17">
        <v>0.93682163631906201</v>
      </c>
      <c r="D58" s="17">
        <v>0.97673671836921849</v>
      </c>
    </row>
    <row r="59" spans="2:4" x14ac:dyDescent="0.25">
      <c r="B59" s="3">
        <v>540</v>
      </c>
      <c r="C59" s="17">
        <v>1.0015823842742204</v>
      </c>
      <c r="D59" s="17">
        <v>0.98823360761489643</v>
      </c>
    </row>
    <row r="60" spans="2:4" x14ac:dyDescent="0.25">
      <c r="B60" s="3">
        <v>550</v>
      </c>
      <c r="C60" s="17">
        <v>1.0004568856003031</v>
      </c>
      <c r="D60" s="17">
        <v>0.99298431721092839</v>
      </c>
    </row>
    <row r="61" spans="2:4" x14ac:dyDescent="0.25">
      <c r="B61" s="3">
        <v>560</v>
      </c>
      <c r="C61" s="17">
        <v>1.0004568856003031</v>
      </c>
      <c r="D61" s="17">
        <v>0.99502279308466335</v>
      </c>
    </row>
    <row r="62" spans="2:4" x14ac:dyDescent="0.25">
      <c r="B62" s="3">
        <v>600</v>
      </c>
      <c r="C62" s="17">
        <v>1</v>
      </c>
      <c r="D62" s="17">
        <v>0.99999999999999922</v>
      </c>
    </row>
    <row r="63" spans="2:4" x14ac:dyDescent="0.25">
      <c r="B63" s="23"/>
      <c r="C63" s="24"/>
      <c r="D63" s="24"/>
    </row>
    <row r="64" spans="2:4" x14ac:dyDescent="0.25">
      <c r="B64" s="2" t="s">
        <v>327</v>
      </c>
    </row>
    <row r="65" spans="2:9" ht="23.25" customHeight="1" x14ac:dyDescent="0.25">
      <c r="B65" s="90" t="s">
        <v>328</v>
      </c>
      <c r="C65" s="90"/>
      <c r="D65" s="90"/>
      <c r="E65" s="90"/>
      <c r="F65" s="90"/>
      <c r="G65" s="90"/>
      <c r="H65" s="90"/>
      <c r="I65" s="90"/>
    </row>
    <row r="66" spans="2:9" ht="25.5" customHeight="1" x14ac:dyDescent="0.25">
      <c r="B66" s="91" t="s">
        <v>329</v>
      </c>
      <c r="C66" s="91"/>
      <c r="D66" s="91"/>
      <c r="E66" s="91"/>
      <c r="F66" s="91"/>
      <c r="G66" s="91"/>
      <c r="H66" s="91"/>
      <c r="I66" s="91"/>
    </row>
    <row r="67" spans="2:9" x14ac:dyDescent="0.25">
      <c r="B67" s="2" t="s">
        <v>319</v>
      </c>
    </row>
  </sheetData>
  <mergeCells count="2">
    <mergeCell ref="B65:I65"/>
    <mergeCell ref="B66:I6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66"/>
  <sheetViews>
    <sheetView showGridLines="0" workbookViewId="0">
      <selection activeCell="B2" sqref="B2"/>
    </sheetView>
  </sheetViews>
  <sheetFormatPr baseColWidth="10" defaultRowHeight="12.75" x14ac:dyDescent="0.25"/>
  <cols>
    <col min="1" max="1" width="3.85546875" style="2" customWidth="1"/>
    <col min="2" max="2" width="21" style="2" bestFit="1" customWidth="1"/>
    <col min="3" max="4" width="37.42578125" style="2" customWidth="1"/>
    <col min="5" max="5" width="31.28515625" style="2" customWidth="1"/>
    <col min="6" max="12" width="11.42578125" style="2"/>
    <col min="13" max="14" width="11.5703125" style="2" bestFit="1" customWidth="1"/>
    <col min="15" max="16" width="12.5703125" style="2" bestFit="1" customWidth="1"/>
    <col min="17" max="19" width="11.42578125" style="2"/>
    <col min="20" max="20" width="12.5703125" style="2" bestFit="1" customWidth="1"/>
    <col min="21" max="16384" width="11.42578125" style="2"/>
  </cols>
  <sheetData>
    <row r="2" spans="2:21" x14ac:dyDescent="0.25">
      <c r="B2" s="1" t="s">
        <v>261</v>
      </c>
    </row>
    <row r="4" spans="2:21" x14ac:dyDescent="0.25">
      <c r="B4" s="13" t="s">
        <v>132</v>
      </c>
      <c r="C4" s="13" t="s">
        <v>149</v>
      </c>
      <c r="D4" s="13" t="s">
        <v>150</v>
      </c>
      <c r="E4" s="13" t="s">
        <v>148</v>
      </c>
    </row>
    <row r="5" spans="2:21" x14ac:dyDescent="0.25">
      <c r="B5" s="3">
        <v>0</v>
      </c>
      <c r="C5" s="17">
        <v>3.5408958842833564E-2</v>
      </c>
      <c r="D5" s="17">
        <v>3.6816869303436793E-3</v>
      </c>
      <c r="E5" s="17">
        <v>8.0334871986008742E-3</v>
      </c>
      <c r="M5" s="19"/>
      <c r="N5" s="19"/>
      <c r="O5" s="19"/>
      <c r="P5" s="19"/>
      <c r="R5" s="19"/>
      <c r="S5" s="15"/>
      <c r="T5" s="19"/>
      <c r="U5" s="15"/>
    </row>
    <row r="6" spans="2:21" x14ac:dyDescent="0.25">
      <c r="B6" s="3">
        <v>10</v>
      </c>
      <c r="C6" s="17">
        <v>7.1486800025083105E-2</v>
      </c>
      <c r="D6" s="17">
        <v>7.9049938693931537E-3</v>
      </c>
      <c r="E6" s="17">
        <v>1.6626050058774614E-2</v>
      </c>
      <c r="M6" s="19"/>
      <c r="N6" s="19"/>
      <c r="O6" s="19"/>
      <c r="P6" s="19"/>
      <c r="R6" s="19"/>
      <c r="S6" s="15"/>
      <c r="T6" s="19"/>
      <c r="U6" s="15"/>
    </row>
    <row r="7" spans="2:21" x14ac:dyDescent="0.25">
      <c r="B7" s="3">
        <v>20</v>
      </c>
      <c r="C7" s="17">
        <v>0.12349240191467573</v>
      </c>
      <c r="D7" s="17">
        <v>1.3052045363167845E-2</v>
      </c>
      <c r="E7" s="17">
        <v>2.8200349780670306E-2</v>
      </c>
      <c r="M7" s="19"/>
      <c r="N7" s="19"/>
      <c r="O7" s="19"/>
      <c r="P7" s="19"/>
      <c r="R7" s="19"/>
      <c r="S7" s="15"/>
      <c r="T7" s="19"/>
      <c r="U7" s="15"/>
    </row>
    <row r="8" spans="2:21" x14ac:dyDescent="0.25">
      <c r="B8" s="3">
        <v>30</v>
      </c>
      <c r="C8" s="17">
        <v>0.16042724859430199</v>
      </c>
      <c r="D8" s="17">
        <v>2.0196112962661446E-2</v>
      </c>
      <c r="E8" s="17">
        <v>3.9430602941598079E-2</v>
      </c>
      <c r="M8" s="19"/>
      <c r="N8" s="19"/>
      <c r="O8" s="19"/>
      <c r="P8" s="19"/>
      <c r="R8" s="19"/>
      <c r="S8" s="15"/>
      <c r="T8" s="19"/>
      <c r="U8" s="15"/>
    </row>
    <row r="9" spans="2:21" x14ac:dyDescent="0.25">
      <c r="B9" s="3">
        <v>40</v>
      </c>
      <c r="C9" s="17">
        <v>0.20783428440040974</v>
      </c>
      <c r="D9" s="17">
        <v>2.7662494309667083E-2</v>
      </c>
      <c r="E9" s="17">
        <v>5.2375354798015979E-2</v>
      </c>
      <c r="M9" s="19"/>
      <c r="N9" s="19"/>
      <c r="O9" s="19"/>
      <c r="P9" s="19"/>
      <c r="R9" s="19"/>
      <c r="S9" s="15"/>
      <c r="T9" s="19"/>
      <c r="U9" s="15"/>
    </row>
    <row r="10" spans="2:21" x14ac:dyDescent="0.25">
      <c r="B10" s="3">
        <v>50</v>
      </c>
      <c r="C10" s="17">
        <v>0.24692209611003121</v>
      </c>
      <c r="D10" s="17">
        <v>3.5042482281050939E-2</v>
      </c>
      <c r="E10" s="17">
        <v>6.4104475472347239E-2</v>
      </c>
      <c r="M10" s="19"/>
      <c r="N10" s="19"/>
      <c r="O10" s="19"/>
      <c r="P10" s="19"/>
      <c r="R10" s="19"/>
      <c r="S10" s="15"/>
      <c r="T10" s="19"/>
      <c r="U10" s="15"/>
    </row>
    <row r="11" spans="2:21" x14ac:dyDescent="0.25">
      <c r="B11" s="3">
        <v>60</v>
      </c>
      <c r="C11" s="17">
        <v>0.27675006793336265</v>
      </c>
      <c r="D11" s="17">
        <v>4.2920893573329698E-2</v>
      </c>
      <c r="E11" s="17">
        <v>7.4993549126981834E-2</v>
      </c>
      <c r="M11" s="19"/>
      <c r="N11" s="19"/>
      <c r="O11" s="19"/>
      <c r="P11" s="19"/>
      <c r="R11" s="19"/>
      <c r="S11" s="15"/>
      <c r="T11" s="19"/>
      <c r="U11" s="15"/>
    </row>
    <row r="12" spans="2:21" x14ac:dyDescent="0.25">
      <c r="B12" s="3">
        <v>70</v>
      </c>
      <c r="C12" s="17">
        <v>0.30344265379068169</v>
      </c>
      <c r="D12" s="17">
        <v>4.9433624966356421E-2</v>
      </c>
      <c r="E12" s="17">
        <v>8.4274205109091407E-2</v>
      </c>
      <c r="M12" s="19"/>
      <c r="N12" s="19"/>
      <c r="O12" s="19"/>
      <c r="P12" s="19"/>
      <c r="R12" s="19"/>
      <c r="S12" s="15"/>
      <c r="T12" s="19"/>
      <c r="U12" s="15"/>
    </row>
    <row r="13" spans="2:21" x14ac:dyDescent="0.25">
      <c r="B13" s="3">
        <v>80</v>
      </c>
      <c r="C13" s="17">
        <v>0.3264563867812128</v>
      </c>
      <c r="D13" s="17">
        <v>5.7009659443958936E-2</v>
      </c>
      <c r="E13" s="17">
        <v>9.3967716964362485E-2</v>
      </c>
      <c r="M13" s="19"/>
      <c r="N13" s="19"/>
      <c r="O13" s="19"/>
      <c r="P13" s="19"/>
      <c r="R13" s="19"/>
      <c r="S13" s="15"/>
      <c r="T13" s="19"/>
      <c r="U13" s="15"/>
    </row>
    <row r="14" spans="2:21" x14ac:dyDescent="0.25">
      <c r="B14" s="3">
        <v>90</v>
      </c>
      <c r="C14" s="17">
        <v>0.37148052925315111</v>
      </c>
      <c r="D14" s="17">
        <v>6.7546328447677176E-2</v>
      </c>
      <c r="E14" s="17">
        <v>0.10923478310731383</v>
      </c>
      <c r="M14" s="19"/>
      <c r="N14" s="19"/>
      <c r="O14" s="19"/>
      <c r="P14" s="19"/>
      <c r="R14" s="19"/>
      <c r="S14" s="15"/>
      <c r="T14" s="19"/>
      <c r="U14" s="15"/>
    </row>
    <row r="15" spans="2:21" x14ac:dyDescent="0.25">
      <c r="B15" s="3">
        <v>100</v>
      </c>
      <c r="C15" s="17">
        <v>0.39173512259359133</v>
      </c>
      <c r="D15" s="17">
        <v>7.1779603853144552E-2</v>
      </c>
      <c r="E15" s="17">
        <v>0.11566558674273915</v>
      </c>
      <c r="M15" s="19"/>
      <c r="N15" s="19"/>
      <c r="O15" s="19"/>
      <c r="P15" s="19"/>
      <c r="R15" s="19"/>
      <c r="S15" s="15"/>
      <c r="T15" s="19"/>
      <c r="U15" s="15"/>
    </row>
    <row r="16" spans="2:21" x14ac:dyDescent="0.25">
      <c r="B16" s="3">
        <v>110</v>
      </c>
      <c r="C16" s="17">
        <v>0.40233272715871332</v>
      </c>
      <c r="D16" s="17">
        <v>8.2788113600643295E-2</v>
      </c>
      <c r="E16" s="17">
        <v>0.12661773560021786</v>
      </c>
      <c r="M16" s="19"/>
      <c r="N16" s="19"/>
      <c r="O16" s="19"/>
      <c r="P16" s="19"/>
      <c r="R16" s="19"/>
      <c r="S16" s="15"/>
      <c r="T16" s="19"/>
      <c r="U16" s="15"/>
    </row>
    <row r="17" spans="2:21" x14ac:dyDescent="0.25">
      <c r="B17" s="3">
        <v>120</v>
      </c>
      <c r="C17" s="17">
        <v>0.4307393240107858</v>
      </c>
      <c r="D17" s="17">
        <v>9.5700600433960573E-2</v>
      </c>
      <c r="E17" s="17">
        <v>0.14165543736919059</v>
      </c>
      <c r="M17" s="19"/>
      <c r="N17" s="19"/>
      <c r="O17" s="19"/>
      <c r="P17" s="19"/>
      <c r="R17" s="19"/>
      <c r="S17" s="15"/>
      <c r="T17" s="19"/>
      <c r="U17" s="15"/>
    </row>
    <row r="18" spans="2:21" x14ac:dyDescent="0.25">
      <c r="B18" s="3">
        <v>130</v>
      </c>
      <c r="C18" s="17">
        <v>0.46108986016178599</v>
      </c>
      <c r="D18" s="17">
        <v>0.11670083635433245</v>
      </c>
      <c r="E18" s="17">
        <v>0.16393818630121271</v>
      </c>
      <c r="M18" s="19"/>
      <c r="N18" s="19"/>
      <c r="O18" s="19"/>
      <c r="P18" s="19"/>
      <c r="R18" s="19"/>
      <c r="S18" s="15"/>
      <c r="T18" s="19"/>
      <c r="U18" s="15"/>
    </row>
    <row r="19" spans="2:21" x14ac:dyDescent="0.25">
      <c r="B19" s="3">
        <v>140</v>
      </c>
      <c r="C19" s="17">
        <v>0.47588888192136458</v>
      </c>
      <c r="D19" s="17">
        <v>0.12471880617646178</v>
      </c>
      <c r="E19" s="17">
        <v>0.1728862639410533</v>
      </c>
      <c r="M19" s="19"/>
      <c r="N19" s="19"/>
      <c r="O19" s="19"/>
      <c r="P19" s="19"/>
      <c r="R19" s="19"/>
      <c r="S19" s="15"/>
      <c r="T19" s="19"/>
      <c r="U19" s="15"/>
    </row>
    <row r="20" spans="2:21" x14ac:dyDescent="0.25">
      <c r="B20" s="3">
        <v>150</v>
      </c>
      <c r="C20" s="17">
        <v>0.49330072531928687</v>
      </c>
      <c r="D20" s="17">
        <v>0.13372697699610231</v>
      </c>
      <c r="E20" s="17">
        <v>0.18304710570830579</v>
      </c>
      <c r="M20" s="19"/>
      <c r="N20" s="19"/>
      <c r="O20" s="19"/>
      <c r="P20" s="19"/>
      <c r="R20" s="19"/>
      <c r="S20" s="15"/>
      <c r="T20" s="19"/>
      <c r="U20" s="15"/>
    </row>
    <row r="21" spans="2:21" x14ac:dyDescent="0.25">
      <c r="B21" s="3">
        <v>160</v>
      </c>
      <c r="C21" s="17">
        <v>0.53619280533433678</v>
      </c>
      <c r="D21" s="17">
        <v>0.14645006296747951</v>
      </c>
      <c r="E21" s="17">
        <v>0.19990825425040848</v>
      </c>
      <c r="M21" s="19"/>
      <c r="N21" s="19"/>
      <c r="O21" s="19"/>
      <c r="P21" s="19"/>
      <c r="R21" s="19"/>
      <c r="S21" s="15"/>
      <c r="T21" s="19"/>
      <c r="U21" s="15"/>
    </row>
    <row r="22" spans="2:21" x14ac:dyDescent="0.25">
      <c r="B22" s="3">
        <v>170</v>
      </c>
      <c r="C22" s="17">
        <v>0.54823268744382447</v>
      </c>
      <c r="D22" s="17">
        <v>0.16166194272119194</v>
      </c>
      <c r="E22" s="17">
        <v>0.21468505404398053</v>
      </c>
      <c r="M22" s="19"/>
      <c r="N22" s="19"/>
      <c r="O22" s="19"/>
      <c r="P22" s="19"/>
      <c r="R22" s="19"/>
      <c r="S22" s="15"/>
      <c r="T22" s="19"/>
      <c r="U22" s="15"/>
    </row>
    <row r="23" spans="2:21" x14ac:dyDescent="0.25">
      <c r="B23" s="3">
        <v>180</v>
      </c>
      <c r="C23" s="17">
        <v>0.56905165025814697</v>
      </c>
      <c r="D23" s="17">
        <v>0.17438170587042987</v>
      </c>
      <c r="E23" s="17">
        <v>0.22851572579489082</v>
      </c>
      <c r="M23" s="19"/>
      <c r="N23" s="19"/>
      <c r="O23" s="19"/>
      <c r="P23" s="19"/>
      <c r="R23" s="19"/>
      <c r="S23" s="15"/>
      <c r="T23" s="19"/>
      <c r="U23" s="15"/>
    </row>
    <row r="24" spans="2:21" x14ac:dyDescent="0.25">
      <c r="B24" s="3">
        <v>190</v>
      </c>
      <c r="C24" s="17">
        <v>0.57592859681026753</v>
      </c>
      <c r="D24" s="17">
        <v>0.18098747628335699</v>
      </c>
      <c r="E24" s="17">
        <v>0.23515869147624635</v>
      </c>
      <c r="M24" s="19"/>
      <c r="N24" s="19"/>
      <c r="O24" s="19"/>
      <c r="P24" s="19"/>
      <c r="R24" s="19"/>
      <c r="S24" s="15"/>
      <c r="T24" s="19"/>
      <c r="U24" s="15"/>
    </row>
    <row r="25" spans="2:21" x14ac:dyDescent="0.25">
      <c r="B25" s="3">
        <v>200</v>
      </c>
      <c r="C25" s="17">
        <v>0.5806316757592862</v>
      </c>
      <c r="D25" s="17">
        <v>0.18650668385673319</v>
      </c>
      <c r="E25" s="17">
        <v>0.24056595659279212</v>
      </c>
      <c r="M25" s="19"/>
      <c r="N25" s="19"/>
      <c r="O25" s="19"/>
      <c r="P25" s="19"/>
      <c r="R25" s="19"/>
      <c r="S25" s="15"/>
      <c r="T25" s="19"/>
      <c r="U25" s="15"/>
    </row>
    <row r="26" spans="2:21" x14ac:dyDescent="0.25">
      <c r="B26" s="3">
        <v>210</v>
      </c>
      <c r="C26" s="17">
        <v>0.58882548441713201</v>
      </c>
      <c r="D26" s="17">
        <v>0.20437682132188509</v>
      </c>
      <c r="E26" s="17">
        <v>0.25710886206599948</v>
      </c>
      <c r="M26" s="19"/>
      <c r="N26" s="19"/>
      <c r="O26" s="19"/>
      <c r="P26" s="19"/>
      <c r="R26" s="19"/>
      <c r="S26" s="15"/>
      <c r="T26" s="19"/>
      <c r="U26" s="15"/>
    </row>
    <row r="27" spans="2:21" x14ac:dyDescent="0.25">
      <c r="B27" s="3">
        <v>220</v>
      </c>
      <c r="C27" s="17">
        <v>0.59603687213896062</v>
      </c>
      <c r="D27" s="17">
        <v>0.21526903229450836</v>
      </c>
      <c r="E27" s="17">
        <v>0.26749620115255585</v>
      </c>
      <c r="M27" s="19"/>
      <c r="N27" s="19"/>
      <c r="O27" s="19"/>
      <c r="P27" s="19"/>
      <c r="R27" s="19"/>
      <c r="S27" s="15"/>
      <c r="T27" s="19"/>
      <c r="U27" s="15"/>
    </row>
    <row r="28" spans="2:21" x14ac:dyDescent="0.25">
      <c r="B28" s="3">
        <v>230</v>
      </c>
      <c r="C28" s="17">
        <v>0.60341548044564319</v>
      </c>
      <c r="D28" s="17">
        <v>0.22881617815643182</v>
      </c>
      <c r="E28" s="17">
        <v>0.28019725336162149</v>
      </c>
      <c r="M28" s="19"/>
      <c r="N28" s="19"/>
      <c r="O28" s="19"/>
      <c r="P28" s="19"/>
      <c r="R28" s="19"/>
      <c r="S28" s="15"/>
      <c r="T28" s="19"/>
      <c r="U28" s="15"/>
    </row>
    <row r="29" spans="2:21" x14ac:dyDescent="0.25">
      <c r="B29" s="3">
        <v>240</v>
      </c>
      <c r="C29" s="17">
        <v>0.61503731109299586</v>
      </c>
      <c r="D29" s="17">
        <v>0.24090460509920286</v>
      </c>
      <c r="E29" s="17">
        <v>0.29222168066745019</v>
      </c>
      <c r="M29" s="19"/>
      <c r="N29" s="19"/>
      <c r="O29" s="19"/>
      <c r="P29" s="19"/>
      <c r="R29" s="19"/>
      <c r="S29" s="15"/>
      <c r="T29" s="19"/>
      <c r="U29" s="15"/>
    </row>
    <row r="30" spans="2:21" x14ac:dyDescent="0.25">
      <c r="B30" s="3">
        <v>250</v>
      </c>
      <c r="C30" s="17">
        <v>0.62902113250141123</v>
      </c>
      <c r="D30" s="17">
        <v>0.25266739547232253</v>
      </c>
      <c r="E30" s="17">
        <v>0.3042891137933999</v>
      </c>
      <c r="M30" s="19"/>
      <c r="N30" s="19"/>
      <c r="O30" s="19"/>
      <c r="P30" s="19"/>
      <c r="R30" s="19"/>
      <c r="S30" s="15"/>
      <c r="T30" s="19"/>
      <c r="U30" s="15"/>
    </row>
    <row r="31" spans="2:21" x14ac:dyDescent="0.25">
      <c r="B31" s="3">
        <v>260</v>
      </c>
      <c r="C31" s="17">
        <v>0.64881586923350298</v>
      </c>
      <c r="D31" s="17">
        <v>0.26638732808548954</v>
      </c>
      <c r="E31" s="17">
        <v>0.31884228332234282</v>
      </c>
      <c r="M31" s="19"/>
      <c r="N31" s="19"/>
      <c r="O31" s="19"/>
      <c r="P31" s="19"/>
      <c r="R31" s="19"/>
      <c r="S31" s="15"/>
      <c r="T31" s="19"/>
      <c r="U31" s="15"/>
    </row>
    <row r="32" spans="2:21" x14ac:dyDescent="0.25">
      <c r="B32" s="3">
        <v>270</v>
      </c>
      <c r="C32" s="17">
        <v>0.65659162642921376</v>
      </c>
      <c r="D32" s="17">
        <v>0.28051596782179039</v>
      </c>
      <c r="E32" s="17">
        <v>0.33209954413830656</v>
      </c>
      <c r="M32" s="19"/>
      <c r="N32" s="19"/>
      <c r="O32" s="19"/>
      <c r="P32" s="19"/>
      <c r="R32" s="19"/>
      <c r="S32" s="15"/>
      <c r="T32" s="19"/>
      <c r="U32" s="15"/>
    </row>
    <row r="33" spans="2:21" x14ac:dyDescent="0.25">
      <c r="B33" s="3">
        <v>280</v>
      </c>
      <c r="C33" s="17">
        <v>0.66292510608055888</v>
      </c>
      <c r="D33" s="17">
        <v>0.31167739384413967</v>
      </c>
      <c r="E33" s="17">
        <v>0.35985550044439329</v>
      </c>
      <c r="M33" s="19"/>
      <c r="N33" s="19"/>
      <c r="O33" s="19"/>
      <c r="P33" s="19"/>
      <c r="R33" s="19"/>
      <c r="S33" s="15"/>
      <c r="T33" s="19"/>
      <c r="U33" s="15"/>
    </row>
    <row r="34" spans="2:21" x14ac:dyDescent="0.25">
      <c r="B34" s="3">
        <v>290</v>
      </c>
      <c r="C34" s="17">
        <v>0.6850609310006065</v>
      </c>
      <c r="D34" s="17">
        <v>0.33276070031799404</v>
      </c>
      <c r="E34" s="17">
        <v>0.38108317325611379</v>
      </c>
      <c r="M34" s="19"/>
      <c r="N34" s="19"/>
      <c r="O34" s="19"/>
      <c r="P34" s="19"/>
      <c r="R34" s="19"/>
      <c r="S34" s="15"/>
      <c r="T34" s="19"/>
      <c r="U34" s="15"/>
    </row>
    <row r="35" spans="2:21" x14ac:dyDescent="0.25">
      <c r="B35" s="3">
        <v>300</v>
      </c>
      <c r="C35" s="17">
        <v>0.69791601346125742</v>
      </c>
      <c r="D35" s="17">
        <v>0.34381905239758226</v>
      </c>
      <c r="E35" s="17">
        <v>0.39238796983858459</v>
      </c>
      <c r="M35" s="19"/>
      <c r="N35" s="19"/>
      <c r="O35" s="19"/>
      <c r="P35" s="19"/>
      <c r="R35" s="19"/>
      <c r="S35" s="15"/>
      <c r="T35" s="19"/>
      <c r="U35" s="15"/>
    </row>
    <row r="36" spans="2:21" x14ac:dyDescent="0.25">
      <c r="B36" s="3">
        <v>310</v>
      </c>
      <c r="C36" s="17">
        <v>0.70416588282017556</v>
      </c>
      <c r="D36" s="17">
        <v>0.35647900474831279</v>
      </c>
      <c r="E36" s="17">
        <v>0.40416869749706102</v>
      </c>
      <c r="M36" s="19"/>
      <c r="N36" s="19"/>
      <c r="O36" s="19"/>
      <c r="P36" s="19"/>
      <c r="R36" s="19"/>
      <c r="S36" s="15"/>
      <c r="T36" s="19"/>
      <c r="U36" s="15"/>
    </row>
    <row r="37" spans="2:21" x14ac:dyDescent="0.25">
      <c r="B37" s="3">
        <v>320</v>
      </c>
      <c r="C37" s="17">
        <v>0.75309880646307603</v>
      </c>
      <c r="D37" s="17">
        <v>0.38374276040126393</v>
      </c>
      <c r="E37" s="17">
        <v>0.43440465609679152</v>
      </c>
      <c r="M37" s="19"/>
      <c r="N37" s="19"/>
      <c r="O37" s="19"/>
      <c r="P37" s="19"/>
      <c r="R37" s="19"/>
      <c r="S37" s="15"/>
      <c r="T37" s="19"/>
      <c r="U37" s="15"/>
    </row>
    <row r="38" spans="2:21" x14ac:dyDescent="0.25">
      <c r="B38" s="3">
        <v>330</v>
      </c>
      <c r="C38" s="17">
        <v>0.75755105453481364</v>
      </c>
      <c r="D38" s="17">
        <v>0.40332747409029429</v>
      </c>
      <c r="E38" s="17">
        <v>0.45191375899538377</v>
      </c>
      <c r="M38" s="19"/>
      <c r="N38" s="19"/>
      <c r="O38" s="19"/>
      <c r="P38" s="19"/>
      <c r="R38" s="19"/>
      <c r="S38" s="15"/>
      <c r="T38" s="19"/>
      <c r="U38" s="15"/>
    </row>
    <row r="39" spans="2:21" x14ac:dyDescent="0.25">
      <c r="B39" s="3">
        <v>340</v>
      </c>
      <c r="C39" s="17">
        <v>0.76049831734286533</v>
      </c>
      <c r="D39" s="17">
        <v>0.41062106868605636</v>
      </c>
      <c r="E39" s="17">
        <v>0.45861119871555922</v>
      </c>
      <c r="M39" s="19"/>
      <c r="N39" s="19"/>
      <c r="O39" s="19"/>
      <c r="P39" s="19"/>
      <c r="R39" s="19"/>
      <c r="S39" s="15"/>
      <c r="T39" s="19"/>
      <c r="U39" s="15"/>
    </row>
    <row r="40" spans="2:21" x14ac:dyDescent="0.25">
      <c r="B40" s="3">
        <v>350</v>
      </c>
      <c r="C40" s="17">
        <v>0.76777241278401409</v>
      </c>
      <c r="D40" s="17">
        <v>0.4344855772905043</v>
      </c>
      <c r="E40" s="17">
        <v>0.48020012041629606</v>
      </c>
      <c r="M40" s="19"/>
      <c r="N40" s="19"/>
      <c r="O40" s="19"/>
      <c r="P40" s="19"/>
      <c r="R40" s="19"/>
      <c r="S40" s="15"/>
      <c r="T40" s="19"/>
      <c r="U40" s="15"/>
    </row>
    <row r="41" spans="2:21" x14ac:dyDescent="0.25">
      <c r="B41" s="3">
        <v>360</v>
      </c>
      <c r="C41" s="17">
        <v>0.77889258167680475</v>
      </c>
      <c r="D41" s="17">
        <v>0.44785661357904488</v>
      </c>
      <c r="E41" s="17">
        <v>0.49326242151437799</v>
      </c>
      <c r="M41" s="19"/>
      <c r="N41" s="19"/>
      <c r="O41" s="19"/>
      <c r="P41" s="19"/>
      <c r="R41" s="19"/>
      <c r="S41" s="15"/>
      <c r="T41" s="19"/>
      <c r="U41" s="15"/>
    </row>
    <row r="42" spans="2:21" x14ac:dyDescent="0.25">
      <c r="B42" s="3">
        <v>370</v>
      </c>
      <c r="C42" s="17">
        <v>0.78284316799398035</v>
      </c>
      <c r="D42" s="17">
        <v>0.46095185563002361</v>
      </c>
      <c r="E42" s="17">
        <v>0.50510335732102385</v>
      </c>
      <c r="M42" s="19"/>
      <c r="N42" s="19"/>
      <c r="O42" s="19"/>
      <c r="P42" s="19"/>
      <c r="R42" s="19"/>
      <c r="S42" s="15"/>
      <c r="T42" s="19"/>
      <c r="U42" s="15"/>
    </row>
    <row r="43" spans="2:21" x14ac:dyDescent="0.25">
      <c r="B43" s="3">
        <v>380</v>
      </c>
      <c r="C43" s="17">
        <v>0.79383792144813059</v>
      </c>
      <c r="D43" s="17">
        <v>0.48124765325686403</v>
      </c>
      <c r="E43" s="17">
        <v>0.52412339803320018</v>
      </c>
      <c r="M43" s="19"/>
      <c r="N43" s="19"/>
      <c r="O43" s="19"/>
      <c r="P43" s="19"/>
      <c r="R43" s="19"/>
      <c r="S43" s="15"/>
      <c r="T43" s="19"/>
      <c r="U43" s="15"/>
    </row>
    <row r="44" spans="2:21" x14ac:dyDescent="0.25">
      <c r="B44" s="3">
        <v>390</v>
      </c>
      <c r="C44" s="17">
        <v>0.80236617127568433</v>
      </c>
      <c r="D44" s="17">
        <v>0.50000830705534816</v>
      </c>
      <c r="E44" s="17">
        <v>0.54148054703403159</v>
      </c>
      <c r="M44" s="19"/>
      <c r="N44" s="19"/>
      <c r="O44" s="19"/>
      <c r="P44" s="19"/>
      <c r="R44" s="19"/>
      <c r="S44" s="15"/>
      <c r="T44" s="19"/>
      <c r="U44" s="15"/>
    </row>
    <row r="45" spans="2:21" x14ac:dyDescent="0.25">
      <c r="B45" s="3">
        <v>400</v>
      </c>
      <c r="C45" s="17">
        <v>0.81047636964110314</v>
      </c>
      <c r="D45" s="17">
        <v>0.53393764391973386</v>
      </c>
      <c r="E45" s="17">
        <v>0.57186845953152288</v>
      </c>
      <c r="M45" s="19"/>
      <c r="N45" s="19"/>
      <c r="O45" s="19"/>
      <c r="P45" s="19"/>
      <c r="R45" s="19"/>
      <c r="S45" s="15"/>
      <c r="T45" s="19"/>
      <c r="U45" s="15"/>
    </row>
    <row r="46" spans="2:21" x14ac:dyDescent="0.25">
      <c r="B46" s="3">
        <v>410</v>
      </c>
      <c r="C46" s="17">
        <v>0.81421793022721134</v>
      </c>
      <c r="D46" s="17">
        <v>0.54716579885628458</v>
      </c>
      <c r="E46" s="17">
        <v>0.5837954069784107</v>
      </c>
      <c r="M46" s="19"/>
      <c r="N46" s="19"/>
      <c r="O46" s="19"/>
      <c r="P46" s="19"/>
      <c r="R46" s="19"/>
      <c r="S46" s="15"/>
      <c r="T46" s="19"/>
      <c r="U46" s="15"/>
    </row>
    <row r="47" spans="2:21" x14ac:dyDescent="0.25">
      <c r="B47" s="3">
        <v>420</v>
      </c>
      <c r="C47" s="17">
        <v>0.81777136765535874</v>
      </c>
      <c r="D47" s="17">
        <v>0.55366856178289336</v>
      </c>
      <c r="E47" s="17">
        <v>0.58989363227156699</v>
      </c>
      <c r="M47" s="19"/>
      <c r="N47" s="19"/>
      <c r="O47" s="19"/>
      <c r="P47" s="19"/>
      <c r="R47" s="19"/>
      <c r="S47" s="15"/>
      <c r="T47" s="19"/>
      <c r="U47" s="15"/>
    </row>
    <row r="48" spans="2:21" x14ac:dyDescent="0.25">
      <c r="B48" s="3">
        <v>430</v>
      </c>
      <c r="C48" s="17">
        <v>0.82291340063961915</v>
      </c>
      <c r="D48" s="17">
        <v>0.55879899916597153</v>
      </c>
      <c r="E48" s="17">
        <v>0.59502566013933844</v>
      </c>
      <c r="M48" s="19"/>
      <c r="N48" s="19"/>
      <c r="O48" s="19"/>
      <c r="P48" s="19"/>
      <c r="R48" s="19"/>
      <c r="S48" s="15"/>
      <c r="T48" s="19"/>
      <c r="U48" s="15"/>
    </row>
    <row r="49" spans="2:21" x14ac:dyDescent="0.25">
      <c r="B49" s="3">
        <v>440</v>
      </c>
      <c r="C49" s="17">
        <v>0.82891243912125623</v>
      </c>
      <c r="D49" s="17">
        <v>0.56640161622068841</v>
      </c>
      <c r="E49" s="17">
        <v>0.60240832592677496</v>
      </c>
      <c r="M49" s="19"/>
      <c r="N49" s="19"/>
      <c r="O49" s="19"/>
      <c r="P49" s="19"/>
      <c r="R49" s="19"/>
      <c r="S49" s="15"/>
      <c r="T49" s="19"/>
      <c r="U49" s="15"/>
    </row>
    <row r="50" spans="2:21" x14ac:dyDescent="0.25">
      <c r="B50" s="3">
        <v>450</v>
      </c>
      <c r="C50" s="17">
        <v>0.83311385631571289</v>
      </c>
      <c r="D50" s="17">
        <v>0.5852852144383266</v>
      </c>
      <c r="E50" s="17">
        <v>0.61927807563290183</v>
      </c>
      <c r="M50" s="19"/>
      <c r="N50" s="19"/>
      <c r="O50" s="19"/>
      <c r="P50" s="19"/>
      <c r="R50" s="19"/>
      <c r="S50" s="15"/>
      <c r="T50" s="19"/>
      <c r="U50" s="15"/>
    </row>
    <row r="51" spans="2:21" x14ac:dyDescent="0.25">
      <c r="B51" s="3">
        <v>460</v>
      </c>
      <c r="C51" s="17">
        <v>0.8438786814656889</v>
      </c>
      <c r="D51" s="17">
        <v>0.60849844990347191</v>
      </c>
      <c r="E51" s="17">
        <v>0.64078385274807137</v>
      </c>
      <c r="M51" s="19"/>
      <c r="N51" s="19"/>
      <c r="O51" s="19"/>
      <c r="P51" s="19"/>
      <c r="R51" s="19"/>
      <c r="S51" s="15"/>
      <c r="T51" s="19"/>
      <c r="U51" s="15"/>
    </row>
    <row r="52" spans="2:21" x14ac:dyDescent="0.25">
      <c r="B52" s="3">
        <v>470</v>
      </c>
      <c r="C52" s="17">
        <v>0.84609435421500434</v>
      </c>
      <c r="D52" s="17">
        <v>0.61869286822684233</v>
      </c>
      <c r="E52" s="17">
        <v>0.64988388428567279</v>
      </c>
      <c r="M52" s="19"/>
      <c r="N52" s="19"/>
      <c r="O52" s="19"/>
      <c r="P52" s="19"/>
      <c r="R52" s="19"/>
      <c r="S52" s="15"/>
      <c r="T52" s="19"/>
      <c r="U52" s="15"/>
    </row>
    <row r="53" spans="2:21" x14ac:dyDescent="0.25">
      <c r="B53" s="3">
        <v>480</v>
      </c>
      <c r="C53" s="17">
        <v>0.94611316653080046</v>
      </c>
      <c r="D53" s="17">
        <v>0.95815237797766395</v>
      </c>
      <c r="E53" s="17">
        <v>0.95650104647495571</v>
      </c>
      <c r="M53" s="19"/>
      <c r="N53" s="19"/>
      <c r="O53" s="19"/>
      <c r="P53" s="19"/>
      <c r="R53" s="19"/>
      <c r="S53" s="15"/>
      <c r="T53" s="19"/>
      <c r="U53" s="15"/>
    </row>
    <row r="54" spans="2:21" x14ac:dyDescent="0.25">
      <c r="B54" s="3">
        <v>490</v>
      </c>
      <c r="C54" s="17">
        <v>0.94866328044982384</v>
      </c>
      <c r="D54" s="17">
        <v>0.96500071440675994</v>
      </c>
      <c r="E54" s="17">
        <v>0.96275982682989703</v>
      </c>
      <c r="M54" s="19"/>
      <c r="N54" s="19"/>
      <c r="O54" s="19"/>
      <c r="P54" s="19"/>
      <c r="R54" s="19"/>
      <c r="S54" s="15"/>
      <c r="T54" s="19"/>
      <c r="U54" s="15"/>
    </row>
    <row r="55" spans="2:21" x14ac:dyDescent="0.25">
      <c r="B55" s="3">
        <v>500</v>
      </c>
      <c r="C55" s="17">
        <v>0.96513450805794243</v>
      </c>
      <c r="D55" s="17">
        <v>0.97050330786943961</v>
      </c>
      <c r="E55" s="17">
        <v>0.96976690845494362</v>
      </c>
      <c r="M55" s="19"/>
      <c r="N55" s="19"/>
      <c r="O55" s="19"/>
      <c r="P55" s="19"/>
      <c r="R55" s="19"/>
      <c r="S55" s="15"/>
      <c r="T55" s="19"/>
      <c r="U55" s="15"/>
    </row>
    <row r="56" spans="2:21" x14ac:dyDescent="0.25">
      <c r="B56" s="3">
        <v>510</v>
      </c>
      <c r="C56" s="17">
        <v>0.96810267343910084</v>
      </c>
      <c r="D56" s="17">
        <v>0.97148686322267219</v>
      </c>
      <c r="E56" s="17">
        <v>0.97102267840247647</v>
      </c>
      <c r="M56" s="19"/>
      <c r="N56" s="19"/>
      <c r="O56" s="19"/>
      <c r="P56" s="19"/>
      <c r="R56" s="19"/>
      <c r="S56" s="15"/>
      <c r="T56" s="19"/>
      <c r="U56" s="15"/>
    </row>
    <row r="57" spans="2:21" x14ac:dyDescent="0.25">
      <c r="B57" s="3">
        <v>520</v>
      </c>
      <c r="C57" s="17">
        <v>0.97328651156957469</v>
      </c>
      <c r="D57" s="17">
        <v>0.97505225137814044</v>
      </c>
      <c r="E57" s="17">
        <v>0.97481005762779827</v>
      </c>
      <c r="M57" s="19"/>
      <c r="N57" s="19"/>
      <c r="O57" s="19"/>
      <c r="P57" s="19"/>
      <c r="R57" s="19"/>
      <c r="S57" s="15"/>
      <c r="T57" s="19"/>
      <c r="U57" s="15"/>
    </row>
    <row r="58" spans="2:21" x14ac:dyDescent="0.25">
      <c r="B58" s="3">
        <v>530</v>
      </c>
      <c r="C58" s="17">
        <v>0.97625467695073309</v>
      </c>
      <c r="D58" s="17">
        <v>0.9768133471119691</v>
      </c>
      <c r="E58" s="17">
        <v>0.9767367183692186</v>
      </c>
      <c r="M58" s="19"/>
      <c r="N58" s="19"/>
      <c r="O58" s="19"/>
      <c r="P58" s="19"/>
      <c r="R58" s="19"/>
      <c r="S58" s="15"/>
      <c r="T58" s="19"/>
      <c r="U58" s="15"/>
    </row>
    <row r="59" spans="2:21" x14ac:dyDescent="0.25">
      <c r="B59" s="3">
        <v>540</v>
      </c>
      <c r="C59" s="17">
        <v>0.98812733847536682</v>
      </c>
      <c r="D59" s="17">
        <v>0.98825050091543742</v>
      </c>
      <c r="E59" s="17">
        <v>0.98823360761489654</v>
      </c>
      <c r="M59" s="19"/>
      <c r="N59" s="19"/>
      <c r="O59" s="19"/>
      <c r="P59" s="19"/>
      <c r="R59" s="19"/>
      <c r="S59" s="15"/>
      <c r="T59" s="19"/>
      <c r="U59" s="15"/>
    </row>
    <row r="60" spans="2:21" x14ac:dyDescent="0.25">
      <c r="B60" s="3">
        <v>550</v>
      </c>
      <c r="C60" s="17">
        <v>0.9923496582429302</v>
      </c>
      <c r="D60" s="17">
        <v>0.99308520712811799</v>
      </c>
      <c r="E60" s="17">
        <v>0.9929843172109285</v>
      </c>
      <c r="M60" s="19"/>
      <c r="N60" s="19"/>
      <c r="O60" s="19"/>
      <c r="P60" s="19"/>
      <c r="R60" s="19"/>
      <c r="S60" s="15"/>
      <c r="T60" s="19"/>
      <c r="U60" s="15"/>
    </row>
    <row r="61" spans="2:21" x14ac:dyDescent="0.25">
      <c r="B61" s="3">
        <v>560</v>
      </c>
      <c r="C61" s="17">
        <v>0.9923496582429302</v>
      </c>
      <c r="D61" s="17">
        <v>0.99544773366915984</v>
      </c>
      <c r="E61" s="17">
        <v>0.99502279308466346</v>
      </c>
      <c r="M61" s="19"/>
      <c r="N61" s="19"/>
      <c r="O61" s="19"/>
      <c r="P61" s="19"/>
      <c r="R61" s="19"/>
      <c r="S61" s="15"/>
      <c r="T61" s="19"/>
      <c r="U61" s="15"/>
    </row>
    <row r="62" spans="2:21" x14ac:dyDescent="0.25">
      <c r="B62" s="3">
        <v>600</v>
      </c>
      <c r="C62" s="17">
        <v>1.0000000000000004</v>
      </c>
      <c r="D62" s="17">
        <v>1</v>
      </c>
      <c r="E62" s="17">
        <v>0.99999999999999933</v>
      </c>
      <c r="M62" s="19"/>
      <c r="N62" s="19"/>
      <c r="O62" s="19"/>
      <c r="P62" s="19"/>
      <c r="R62" s="19"/>
      <c r="S62" s="15"/>
      <c r="T62" s="19"/>
      <c r="U62" s="15"/>
    </row>
    <row r="63" spans="2:21" x14ac:dyDescent="0.25">
      <c r="B63" s="23"/>
      <c r="C63" s="24"/>
      <c r="D63" s="24"/>
      <c r="E63" s="24"/>
      <c r="M63" s="19"/>
      <c r="N63" s="19"/>
      <c r="O63" s="19"/>
      <c r="P63" s="19"/>
      <c r="R63" s="19"/>
      <c r="S63" s="15"/>
      <c r="T63" s="19"/>
      <c r="U63" s="15"/>
    </row>
    <row r="64" spans="2:21" x14ac:dyDescent="0.25">
      <c r="B64" s="2" t="s">
        <v>326</v>
      </c>
      <c r="M64" s="19"/>
      <c r="N64" s="19"/>
      <c r="O64" s="19"/>
      <c r="P64" s="19"/>
      <c r="R64" s="19"/>
      <c r="S64" s="15"/>
      <c r="T64" s="19"/>
    </row>
    <row r="65" spans="2:9" ht="27.75" customHeight="1" x14ac:dyDescent="0.25">
      <c r="B65" s="91" t="s">
        <v>318</v>
      </c>
      <c r="C65" s="91"/>
      <c r="D65" s="91"/>
      <c r="E65" s="91"/>
      <c r="F65" s="91"/>
      <c r="G65" s="91"/>
      <c r="H65" s="91"/>
      <c r="I65" s="91"/>
    </row>
    <row r="66" spans="2:9" x14ac:dyDescent="0.25">
      <c r="B66" s="2" t="s">
        <v>319</v>
      </c>
    </row>
  </sheetData>
  <mergeCells count="1">
    <mergeCell ref="B65:I6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66"/>
  <sheetViews>
    <sheetView showGridLines="0" workbookViewId="0">
      <selection activeCell="A65" sqref="A65:XFD65"/>
    </sheetView>
  </sheetViews>
  <sheetFormatPr baseColWidth="10" defaultRowHeight="12.75" x14ac:dyDescent="0.25"/>
  <cols>
    <col min="1" max="1" width="4" style="2" customWidth="1"/>
    <col min="2" max="2" width="21.85546875" style="2" customWidth="1"/>
    <col min="3" max="3" width="38.42578125" style="2" customWidth="1"/>
    <col min="4" max="4" width="38.7109375" style="2" customWidth="1"/>
    <col min="5" max="5" width="28" style="2" customWidth="1"/>
    <col min="6" max="12" width="11.42578125" style="2"/>
    <col min="13" max="14" width="11.5703125" style="2" bestFit="1" customWidth="1"/>
    <col min="15" max="16" width="12.5703125" style="2" bestFit="1" customWidth="1"/>
    <col min="17" max="19" width="11.42578125" style="2"/>
    <col min="20" max="20" width="12.5703125" style="2" bestFit="1" customWidth="1"/>
    <col min="21" max="16384" width="11.42578125" style="2"/>
  </cols>
  <sheetData>
    <row r="2" spans="2:21" s="1" customFormat="1" x14ac:dyDescent="0.25">
      <c r="B2" s="1" t="s">
        <v>226</v>
      </c>
    </row>
    <row r="4" spans="2:21" x14ac:dyDescent="0.25">
      <c r="B4" s="13" t="s">
        <v>132</v>
      </c>
      <c r="C4" s="13" t="s">
        <v>151</v>
      </c>
      <c r="D4" s="13" t="s">
        <v>152</v>
      </c>
      <c r="E4" s="13" t="s">
        <v>305</v>
      </c>
    </row>
    <row r="5" spans="2:21" x14ac:dyDescent="0.25">
      <c r="B5" s="3">
        <v>0</v>
      </c>
      <c r="C5" s="17">
        <v>1.1121033622650305E-2</v>
      </c>
      <c r="D5" s="17">
        <v>3.6816869303436793E-3</v>
      </c>
      <c r="E5" s="17">
        <v>6.8828961167290712E-3</v>
      </c>
      <c r="M5" s="19"/>
      <c r="N5" s="19"/>
      <c r="O5" s="19"/>
      <c r="P5" s="19"/>
      <c r="R5" s="19"/>
      <c r="S5" s="15"/>
      <c r="T5" s="19"/>
      <c r="U5" s="15"/>
    </row>
    <row r="6" spans="2:21" x14ac:dyDescent="0.25">
      <c r="B6" s="3">
        <v>10</v>
      </c>
      <c r="C6" s="17">
        <v>3.4449689200543726E-2</v>
      </c>
      <c r="D6" s="17">
        <v>7.9049938693931537E-3</v>
      </c>
      <c r="E6" s="17">
        <v>1.9327384310177068E-2</v>
      </c>
      <c r="M6" s="19"/>
      <c r="N6" s="19"/>
      <c r="O6" s="19"/>
      <c r="P6" s="19"/>
      <c r="R6" s="19"/>
      <c r="S6" s="15"/>
      <c r="T6" s="19"/>
      <c r="U6" s="15"/>
    </row>
    <row r="7" spans="2:21" x14ac:dyDescent="0.25">
      <c r="B7" s="3">
        <v>20</v>
      </c>
      <c r="C7" s="17">
        <v>5.8359031660632499E-2</v>
      </c>
      <c r="D7" s="17">
        <v>1.3052045363167845E-2</v>
      </c>
      <c r="E7" s="17">
        <v>3.2547996653201225E-2</v>
      </c>
      <c r="M7" s="19"/>
      <c r="N7" s="19"/>
      <c r="O7" s="19"/>
      <c r="P7" s="19"/>
      <c r="R7" s="19"/>
      <c r="S7" s="15"/>
      <c r="T7" s="19"/>
      <c r="U7" s="15"/>
    </row>
    <row r="8" spans="2:21" x14ac:dyDescent="0.25">
      <c r="B8" s="3">
        <v>30</v>
      </c>
      <c r="C8" s="17">
        <v>9.2619557710158049E-2</v>
      </c>
      <c r="D8" s="17">
        <v>2.0196112962661446E-2</v>
      </c>
      <c r="E8" s="17">
        <v>5.136048884463508E-2</v>
      </c>
      <c r="M8" s="19"/>
      <c r="N8" s="19"/>
      <c r="O8" s="19"/>
      <c r="P8" s="19"/>
      <c r="R8" s="19"/>
      <c r="S8" s="15"/>
      <c r="T8" s="19"/>
      <c r="U8" s="15"/>
    </row>
    <row r="9" spans="2:21" x14ac:dyDescent="0.25">
      <c r="B9" s="3">
        <v>40</v>
      </c>
      <c r="C9" s="17">
        <v>0.11252128085448954</v>
      </c>
      <c r="D9" s="17">
        <v>2.7662494309667083E-2</v>
      </c>
      <c r="E9" s="17">
        <v>6.4177895227025772E-2</v>
      </c>
      <c r="M9" s="19"/>
      <c r="N9" s="19"/>
      <c r="O9" s="19"/>
      <c r="P9" s="19"/>
      <c r="R9" s="19"/>
      <c r="S9" s="15"/>
      <c r="T9" s="19"/>
      <c r="U9" s="15"/>
    </row>
    <row r="10" spans="2:21" x14ac:dyDescent="0.25">
      <c r="B10" s="3">
        <v>50</v>
      </c>
      <c r="C10" s="17">
        <v>0.12596506200592122</v>
      </c>
      <c r="D10" s="17">
        <v>3.5042482281050939E-2</v>
      </c>
      <c r="E10" s="17">
        <v>7.4167180927790163E-2</v>
      </c>
      <c r="M10" s="19"/>
      <c r="N10" s="19"/>
      <c r="O10" s="19"/>
      <c r="P10" s="19"/>
      <c r="R10" s="19"/>
      <c r="S10" s="15"/>
      <c r="T10" s="19"/>
      <c r="U10" s="15"/>
    </row>
    <row r="11" spans="2:21" x14ac:dyDescent="0.25">
      <c r="B11" s="3">
        <v>60</v>
      </c>
      <c r="C11" s="17">
        <v>0.14603835172908314</v>
      </c>
      <c r="D11" s="17">
        <v>4.2920893573329698E-2</v>
      </c>
      <c r="E11" s="17">
        <v>8.7293143984280647E-2</v>
      </c>
      <c r="M11" s="19"/>
      <c r="N11" s="19"/>
      <c r="O11" s="19"/>
      <c r="P11" s="19"/>
      <c r="R11" s="19"/>
      <c r="S11" s="15"/>
      <c r="T11" s="19"/>
      <c r="U11" s="15"/>
    </row>
    <row r="12" spans="2:21" x14ac:dyDescent="0.25">
      <c r="B12" s="3">
        <v>70</v>
      </c>
      <c r="C12" s="17">
        <v>0.15967129603153302</v>
      </c>
      <c r="D12" s="17">
        <v>4.9433624966356421E-2</v>
      </c>
      <c r="E12" s="17">
        <v>9.6869758795758196E-2</v>
      </c>
      <c r="M12" s="19"/>
      <c r="N12" s="19"/>
      <c r="O12" s="19"/>
      <c r="P12" s="19"/>
      <c r="R12" s="19"/>
      <c r="S12" s="15"/>
      <c r="T12" s="19"/>
      <c r="U12" s="15"/>
    </row>
    <row r="13" spans="2:21" x14ac:dyDescent="0.25">
      <c r="B13" s="3">
        <v>80</v>
      </c>
      <c r="C13" s="17">
        <v>0.1745184038149368</v>
      </c>
      <c r="D13" s="17">
        <v>5.7009659443958936E-2</v>
      </c>
      <c r="E13" s="17">
        <v>0.10757459310271719</v>
      </c>
      <c r="M13" s="19"/>
      <c r="N13" s="19"/>
      <c r="O13" s="19"/>
      <c r="P13" s="19"/>
      <c r="R13" s="19"/>
      <c r="S13" s="15"/>
      <c r="T13" s="19"/>
      <c r="U13" s="15"/>
    </row>
    <row r="14" spans="2:21" x14ac:dyDescent="0.25">
      <c r="B14" s="3">
        <v>90</v>
      </c>
      <c r="C14" s="17">
        <v>0.19786465596501795</v>
      </c>
      <c r="D14" s="17">
        <v>6.7546328447677176E-2</v>
      </c>
      <c r="E14" s="17">
        <v>0.12362332612736765</v>
      </c>
      <c r="M14" s="19"/>
      <c r="N14" s="19"/>
      <c r="O14" s="19"/>
      <c r="P14" s="19"/>
      <c r="R14" s="19"/>
      <c r="S14" s="15"/>
      <c r="T14" s="19"/>
      <c r="U14" s="15"/>
    </row>
    <row r="15" spans="2:21" x14ac:dyDescent="0.25">
      <c r="B15" s="3">
        <v>100</v>
      </c>
      <c r="C15" s="17">
        <v>0.21162957455887588</v>
      </c>
      <c r="D15" s="17">
        <v>7.1779603853144552E-2</v>
      </c>
      <c r="E15" s="17">
        <v>0.13195814229952335</v>
      </c>
      <c r="M15" s="19"/>
      <c r="N15" s="19"/>
      <c r="O15" s="19"/>
      <c r="P15" s="19"/>
      <c r="R15" s="19"/>
      <c r="S15" s="15"/>
      <c r="T15" s="19"/>
      <c r="U15" s="15"/>
    </row>
    <row r="16" spans="2:21" x14ac:dyDescent="0.25">
      <c r="B16" s="3">
        <v>110</v>
      </c>
      <c r="C16" s="17">
        <v>0.23472947469832872</v>
      </c>
      <c r="D16" s="17">
        <v>8.2788113600643295E-2</v>
      </c>
      <c r="E16" s="17">
        <v>0.14816967209701173</v>
      </c>
      <c r="M16" s="19"/>
      <c r="N16" s="19"/>
      <c r="O16" s="19"/>
      <c r="P16" s="19"/>
      <c r="R16" s="19"/>
      <c r="S16" s="15"/>
      <c r="T16" s="19"/>
      <c r="U16" s="15"/>
    </row>
    <row r="17" spans="2:21" x14ac:dyDescent="0.25">
      <c r="B17" s="3">
        <v>120</v>
      </c>
      <c r="C17" s="17">
        <v>0.24583731089183822</v>
      </c>
      <c r="D17" s="17">
        <v>9.5700600433960573E-2</v>
      </c>
      <c r="E17" s="17">
        <v>0.16030560361635995</v>
      </c>
      <c r="M17" s="19"/>
      <c r="N17" s="19"/>
      <c r="O17" s="19"/>
      <c r="P17" s="19"/>
      <c r="R17" s="19"/>
      <c r="S17" s="15"/>
      <c r="T17" s="19"/>
      <c r="U17" s="15"/>
    </row>
    <row r="18" spans="2:21" x14ac:dyDescent="0.25">
      <c r="B18" s="3">
        <v>130</v>
      </c>
      <c r="C18" s="17">
        <v>0.25492154128375788</v>
      </c>
      <c r="D18" s="17">
        <v>0.11670083635433245</v>
      </c>
      <c r="E18" s="17">
        <v>0.17617828896805776</v>
      </c>
      <c r="M18" s="19"/>
      <c r="N18" s="19"/>
      <c r="O18" s="19"/>
      <c r="P18" s="19"/>
      <c r="R18" s="19"/>
      <c r="S18" s="15"/>
      <c r="T18" s="19"/>
      <c r="U18" s="15"/>
    </row>
    <row r="19" spans="2:21" x14ac:dyDescent="0.25">
      <c r="B19" s="3">
        <v>140</v>
      </c>
      <c r="C19" s="17">
        <v>0.26806178156495108</v>
      </c>
      <c r="D19" s="17">
        <v>0.12471880617646178</v>
      </c>
      <c r="E19" s="17">
        <v>0.186400411913695</v>
      </c>
      <c r="M19" s="19"/>
      <c r="N19" s="19"/>
      <c r="O19" s="19"/>
      <c r="P19" s="19"/>
      <c r="R19" s="19"/>
      <c r="S19" s="15"/>
      <c r="T19" s="19"/>
      <c r="U19" s="15"/>
    </row>
    <row r="20" spans="2:21" x14ac:dyDescent="0.25">
      <c r="B20" s="3">
        <v>150</v>
      </c>
      <c r="C20" s="17">
        <v>0.28075330925535702</v>
      </c>
      <c r="D20" s="17">
        <v>0.13372697699610231</v>
      </c>
      <c r="E20" s="17">
        <v>0.19699356006254426</v>
      </c>
      <c r="M20" s="19"/>
      <c r="N20" s="19"/>
      <c r="O20" s="19"/>
      <c r="P20" s="19"/>
      <c r="R20" s="19"/>
      <c r="S20" s="15"/>
      <c r="T20" s="19"/>
      <c r="U20" s="15"/>
    </row>
    <row r="21" spans="2:21" x14ac:dyDescent="0.25">
      <c r="B21" s="3">
        <v>160</v>
      </c>
      <c r="C21" s="17">
        <v>0.29518249844930206</v>
      </c>
      <c r="D21" s="17">
        <v>0.14645006296747951</v>
      </c>
      <c r="E21" s="17">
        <v>0.21045079562190261</v>
      </c>
      <c r="M21" s="19"/>
      <c r="N21" s="19"/>
      <c r="O21" s="19"/>
      <c r="P21" s="19"/>
      <c r="R21" s="19"/>
      <c r="S21" s="15"/>
      <c r="T21" s="19"/>
      <c r="U21" s="15"/>
    </row>
    <row r="22" spans="2:21" x14ac:dyDescent="0.25">
      <c r="B22" s="3">
        <v>170</v>
      </c>
      <c r="C22" s="17">
        <v>0.30557327432616121</v>
      </c>
      <c r="D22" s="17">
        <v>0.16166194272119194</v>
      </c>
      <c r="E22" s="17">
        <v>0.22358811659277714</v>
      </c>
      <c r="M22" s="19"/>
      <c r="N22" s="19"/>
      <c r="O22" s="19"/>
      <c r="P22" s="19"/>
      <c r="R22" s="19"/>
      <c r="S22" s="15"/>
      <c r="T22" s="19"/>
      <c r="U22" s="15"/>
    </row>
    <row r="23" spans="2:21" x14ac:dyDescent="0.25">
      <c r="B23" s="3">
        <v>180</v>
      </c>
      <c r="C23" s="17">
        <v>0.31723540254358445</v>
      </c>
      <c r="D23" s="17">
        <v>0.17438170587042987</v>
      </c>
      <c r="E23" s="17">
        <v>0.23585277114181114</v>
      </c>
      <c r="M23" s="19"/>
      <c r="N23" s="19"/>
      <c r="O23" s="19"/>
      <c r="P23" s="19"/>
      <c r="R23" s="19"/>
      <c r="S23" s="15"/>
      <c r="T23" s="19"/>
      <c r="U23" s="15"/>
    </row>
    <row r="24" spans="2:21" x14ac:dyDescent="0.25">
      <c r="B24" s="3">
        <v>190</v>
      </c>
      <c r="C24" s="17">
        <v>0.33741427169987281</v>
      </c>
      <c r="D24" s="17">
        <v>0.18098747628335699</v>
      </c>
      <c r="E24" s="17">
        <v>0.24829915232098981</v>
      </c>
      <c r="M24" s="19"/>
      <c r="N24" s="19"/>
      <c r="O24" s="19"/>
      <c r="P24" s="19"/>
      <c r="R24" s="19"/>
      <c r="S24" s="15"/>
      <c r="T24" s="19"/>
      <c r="U24" s="15"/>
    </row>
    <row r="25" spans="2:21" x14ac:dyDescent="0.25">
      <c r="B25" s="3">
        <v>200</v>
      </c>
      <c r="C25" s="17">
        <v>0.3500794045319971</v>
      </c>
      <c r="D25" s="17">
        <v>0.18650668385673319</v>
      </c>
      <c r="E25" s="17">
        <v>0.25689330753824779</v>
      </c>
      <c r="M25" s="19"/>
      <c r="N25" s="19"/>
      <c r="O25" s="19"/>
      <c r="P25" s="19"/>
      <c r="R25" s="19"/>
      <c r="S25" s="15"/>
      <c r="T25" s="19"/>
      <c r="U25" s="15"/>
    </row>
    <row r="26" spans="2:21" x14ac:dyDescent="0.25">
      <c r="B26" s="3">
        <v>210</v>
      </c>
      <c r="C26" s="17">
        <v>0.35818262602445039</v>
      </c>
      <c r="D26" s="17">
        <v>0.20437682132188509</v>
      </c>
      <c r="E26" s="17">
        <v>0.27056066451371091</v>
      </c>
      <c r="M26" s="19"/>
      <c r="N26" s="19"/>
      <c r="O26" s="19"/>
      <c r="P26" s="19"/>
      <c r="R26" s="19"/>
      <c r="S26" s="15"/>
      <c r="T26" s="19"/>
      <c r="U26" s="15"/>
    </row>
    <row r="27" spans="2:21" x14ac:dyDescent="0.25">
      <c r="B27" s="3">
        <v>220</v>
      </c>
      <c r="C27" s="17">
        <v>0.36914968964045797</v>
      </c>
      <c r="D27" s="17">
        <v>0.21526903229450836</v>
      </c>
      <c r="E27" s="17">
        <v>0.28148508516542803</v>
      </c>
      <c r="M27" s="19"/>
      <c r="N27" s="19"/>
      <c r="O27" s="19"/>
      <c r="P27" s="19"/>
      <c r="R27" s="19"/>
      <c r="S27" s="15"/>
      <c r="T27" s="19"/>
      <c r="U27" s="15"/>
    </row>
    <row r="28" spans="2:21" x14ac:dyDescent="0.25">
      <c r="B28" s="3">
        <v>230</v>
      </c>
      <c r="C28" s="17">
        <v>0.38796482445219665</v>
      </c>
      <c r="D28" s="17">
        <v>0.22881617815643182</v>
      </c>
      <c r="E28" s="17">
        <v>0.29729908795947496</v>
      </c>
      <c r="M28" s="19"/>
      <c r="N28" s="19"/>
      <c r="O28" s="19"/>
      <c r="P28" s="19"/>
      <c r="R28" s="19"/>
      <c r="S28" s="15"/>
      <c r="T28" s="19"/>
      <c r="U28" s="15"/>
    </row>
    <row r="29" spans="2:21" x14ac:dyDescent="0.25">
      <c r="B29" s="3">
        <v>240</v>
      </c>
      <c r="C29" s="17">
        <v>0.40274594508989642</v>
      </c>
      <c r="D29" s="17">
        <v>0.24090460509920286</v>
      </c>
      <c r="E29" s="17">
        <v>0.31054620210272854</v>
      </c>
      <c r="M29" s="19"/>
      <c r="N29" s="19"/>
      <c r="O29" s="19"/>
      <c r="P29" s="19"/>
      <c r="R29" s="19"/>
      <c r="S29" s="15"/>
      <c r="T29" s="19"/>
      <c r="U29" s="15"/>
    </row>
    <row r="30" spans="2:21" x14ac:dyDescent="0.25">
      <c r="B30" s="3">
        <v>250</v>
      </c>
      <c r="C30" s="17">
        <v>0.40860560362841314</v>
      </c>
      <c r="D30" s="17">
        <v>0.25266739547232253</v>
      </c>
      <c r="E30" s="17">
        <v>0.31976882858257011</v>
      </c>
      <c r="M30" s="19"/>
      <c r="N30" s="19"/>
      <c r="O30" s="19"/>
      <c r="P30" s="19"/>
      <c r="R30" s="19"/>
      <c r="S30" s="15"/>
      <c r="T30" s="19"/>
      <c r="U30" s="15"/>
    </row>
    <row r="31" spans="2:21" x14ac:dyDescent="0.25">
      <c r="B31" s="3">
        <v>260</v>
      </c>
      <c r="C31" s="17">
        <v>0.42467127403581778</v>
      </c>
      <c r="D31" s="17">
        <v>0.26638732808548954</v>
      </c>
      <c r="E31" s="17">
        <v>0.33449815055294108</v>
      </c>
      <c r="M31" s="19"/>
      <c r="N31" s="19"/>
      <c r="O31" s="19"/>
      <c r="P31" s="19"/>
      <c r="R31" s="19"/>
      <c r="S31" s="15"/>
      <c r="T31" s="19"/>
      <c r="U31" s="15"/>
    </row>
    <row r="32" spans="2:21" x14ac:dyDescent="0.25">
      <c r="B32" s="3">
        <v>270</v>
      </c>
      <c r="C32" s="17">
        <v>0.44531205321203426</v>
      </c>
      <c r="D32" s="17">
        <v>0.28051596782179039</v>
      </c>
      <c r="E32" s="17">
        <v>0.35142901492808543</v>
      </c>
      <c r="M32" s="19"/>
      <c r="N32" s="19"/>
      <c r="O32" s="19"/>
      <c r="P32" s="19"/>
      <c r="R32" s="19"/>
      <c r="S32" s="15"/>
      <c r="T32" s="19"/>
      <c r="U32" s="15"/>
    </row>
    <row r="33" spans="2:21" x14ac:dyDescent="0.25">
      <c r="B33" s="3">
        <v>280</v>
      </c>
      <c r="C33" s="17">
        <v>0.45477900904903723</v>
      </c>
      <c r="D33" s="17">
        <v>0.31167739384413967</v>
      </c>
      <c r="E33" s="17">
        <v>0.3732551404027516</v>
      </c>
      <c r="M33" s="19"/>
      <c r="N33" s="19"/>
      <c r="O33" s="19"/>
      <c r="P33" s="19"/>
      <c r="R33" s="19"/>
      <c r="S33" s="15"/>
      <c r="T33" s="19"/>
      <c r="U33" s="15"/>
    </row>
    <row r="34" spans="2:21" x14ac:dyDescent="0.25">
      <c r="B34" s="3">
        <v>290</v>
      </c>
      <c r="C34" s="17">
        <v>0.46886066594227443</v>
      </c>
      <c r="D34" s="17">
        <v>0.33276070031799404</v>
      </c>
      <c r="E34" s="17">
        <v>0.39132558218776142</v>
      </c>
      <c r="M34" s="19"/>
      <c r="N34" s="19"/>
      <c r="O34" s="19"/>
      <c r="P34" s="19"/>
      <c r="R34" s="19"/>
      <c r="S34" s="15"/>
      <c r="T34" s="19"/>
      <c r="U34" s="15"/>
    </row>
    <row r="35" spans="2:21" x14ac:dyDescent="0.25">
      <c r="B35" s="3">
        <v>300</v>
      </c>
      <c r="C35" s="17">
        <v>0.48510230207155647</v>
      </c>
      <c r="D35" s="17">
        <v>0.34381905239758226</v>
      </c>
      <c r="E35" s="17">
        <v>0.40461434201708985</v>
      </c>
      <c r="M35" s="19"/>
      <c r="N35" s="19"/>
      <c r="O35" s="19"/>
      <c r="P35" s="19"/>
      <c r="R35" s="19"/>
      <c r="S35" s="15"/>
      <c r="T35" s="19"/>
      <c r="U35" s="15"/>
    </row>
    <row r="36" spans="2:21" x14ac:dyDescent="0.25">
      <c r="B36" s="3">
        <v>310</v>
      </c>
      <c r="C36" s="17">
        <v>0.49752548203609936</v>
      </c>
      <c r="D36" s="17">
        <v>0.35647900474831279</v>
      </c>
      <c r="E36" s="17">
        <v>0.41717240935437827</v>
      </c>
      <c r="M36" s="19"/>
      <c r="N36" s="19"/>
      <c r="O36" s="19"/>
      <c r="P36" s="19"/>
      <c r="R36" s="19"/>
      <c r="S36" s="15"/>
      <c r="T36" s="19"/>
      <c r="U36" s="15"/>
    </row>
    <row r="37" spans="2:21" x14ac:dyDescent="0.25">
      <c r="B37" s="3">
        <v>320</v>
      </c>
      <c r="C37" s="17">
        <v>0.51576432910868963</v>
      </c>
      <c r="D37" s="17">
        <v>0.38374276040126393</v>
      </c>
      <c r="E37" s="17">
        <v>0.44055267611392745</v>
      </c>
      <c r="M37" s="19"/>
      <c r="N37" s="19"/>
      <c r="O37" s="19"/>
      <c r="P37" s="19"/>
      <c r="R37" s="19"/>
      <c r="S37" s="15"/>
      <c r="T37" s="19"/>
      <c r="U37" s="15"/>
    </row>
    <row r="38" spans="2:21" x14ac:dyDescent="0.25">
      <c r="B38" s="3">
        <v>330</v>
      </c>
      <c r="C38" s="17">
        <v>0.52750564190095772</v>
      </c>
      <c r="D38" s="17">
        <v>0.40332747409029429</v>
      </c>
      <c r="E38" s="17">
        <v>0.45676231292568514</v>
      </c>
      <c r="M38" s="19"/>
      <c r="N38" s="19"/>
      <c r="O38" s="19"/>
      <c r="P38" s="19"/>
      <c r="R38" s="19"/>
      <c r="S38" s="15"/>
      <c r="T38" s="19"/>
      <c r="U38" s="15"/>
    </row>
    <row r="39" spans="2:21" x14ac:dyDescent="0.25">
      <c r="B39" s="3">
        <v>340</v>
      </c>
      <c r="C39" s="17">
        <v>0.54019277044831671</v>
      </c>
      <c r="D39" s="17">
        <v>0.41062106868605636</v>
      </c>
      <c r="E39" s="17">
        <v>0.46637678745177619</v>
      </c>
      <c r="M39" s="19"/>
      <c r="N39" s="19"/>
      <c r="O39" s="19"/>
      <c r="P39" s="19"/>
      <c r="R39" s="19"/>
      <c r="S39" s="15"/>
      <c r="T39" s="19"/>
      <c r="U39" s="15"/>
    </row>
    <row r="40" spans="2:21" x14ac:dyDescent="0.25">
      <c r="B40" s="3">
        <v>350</v>
      </c>
      <c r="C40" s="17">
        <v>0.554402002489915</v>
      </c>
      <c r="D40" s="17">
        <v>0.4344855772905043</v>
      </c>
      <c r="E40" s="17">
        <v>0.48608655487954933</v>
      </c>
      <c r="M40" s="19"/>
      <c r="N40" s="19"/>
      <c r="O40" s="19"/>
      <c r="P40" s="19"/>
      <c r="R40" s="19"/>
      <c r="S40" s="15"/>
      <c r="T40" s="19"/>
      <c r="U40" s="15"/>
    </row>
    <row r="41" spans="2:21" x14ac:dyDescent="0.25">
      <c r="B41" s="3">
        <v>360</v>
      </c>
      <c r="C41" s="17">
        <v>0.56104910763383298</v>
      </c>
      <c r="D41" s="17">
        <v>0.44785661357904488</v>
      </c>
      <c r="E41" s="17">
        <v>0.49656423089882751</v>
      </c>
      <c r="M41" s="19"/>
      <c r="N41" s="19"/>
      <c r="O41" s="19"/>
      <c r="P41" s="19"/>
      <c r="R41" s="19"/>
      <c r="S41" s="15"/>
      <c r="T41" s="19"/>
      <c r="U41" s="15"/>
    </row>
    <row r="42" spans="2:21" x14ac:dyDescent="0.25">
      <c r="B42" s="3">
        <v>370</v>
      </c>
      <c r="C42" s="17">
        <v>0.57064363861919698</v>
      </c>
      <c r="D42" s="17">
        <v>0.46095185563002361</v>
      </c>
      <c r="E42" s="17">
        <v>0.5081530895420111</v>
      </c>
      <c r="M42" s="19"/>
      <c r="N42" s="19"/>
      <c r="O42" s="19"/>
      <c r="P42" s="19"/>
      <c r="R42" s="19"/>
      <c r="S42" s="15"/>
      <c r="T42" s="19"/>
      <c r="U42" s="15"/>
    </row>
    <row r="43" spans="2:21" x14ac:dyDescent="0.25">
      <c r="B43" s="3">
        <v>380</v>
      </c>
      <c r="C43" s="17">
        <v>0.57978945701377371</v>
      </c>
      <c r="D43" s="17">
        <v>0.48124765325686403</v>
      </c>
      <c r="E43" s="17">
        <v>0.52365096371903552</v>
      </c>
      <c r="M43" s="19"/>
      <c r="N43" s="19"/>
      <c r="O43" s="19"/>
      <c r="P43" s="19"/>
      <c r="R43" s="19"/>
      <c r="S43" s="15"/>
      <c r="T43" s="19"/>
      <c r="U43" s="15"/>
    </row>
    <row r="44" spans="2:21" x14ac:dyDescent="0.25">
      <c r="B44" s="3">
        <v>390</v>
      </c>
      <c r="C44" s="17">
        <v>0.59220383869222271</v>
      </c>
      <c r="D44" s="17">
        <v>0.50000830705534816</v>
      </c>
      <c r="E44" s="17">
        <v>0.53968076688637923</v>
      </c>
      <c r="M44" s="19"/>
      <c r="N44" s="19"/>
      <c r="O44" s="19"/>
      <c r="P44" s="19"/>
      <c r="R44" s="19"/>
      <c r="S44" s="15"/>
      <c r="T44" s="19"/>
      <c r="U44" s="15"/>
    </row>
    <row r="45" spans="2:21" x14ac:dyDescent="0.25">
      <c r="B45" s="3">
        <v>400</v>
      </c>
      <c r="C45" s="17">
        <v>0.6020095285438396</v>
      </c>
      <c r="D45" s="17">
        <v>0.53393764391973386</v>
      </c>
      <c r="E45" s="17">
        <v>0.56322950937595828</v>
      </c>
      <c r="M45" s="19"/>
      <c r="N45" s="19"/>
      <c r="O45" s="19"/>
      <c r="P45" s="19"/>
      <c r="R45" s="19"/>
      <c r="S45" s="15"/>
      <c r="T45" s="19"/>
      <c r="U45" s="15"/>
    </row>
    <row r="46" spans="2:21" x14ac:dyDescent="0.25">
      <c r="B46" s="3">
        <v>410</v>
      </c>
      <c r="C46" s="17">
        <v>0.61390921048579727</v>
      </c>
      <c r="D46" s="17">
        <v>0.54716579885628458</v>
      </c>
      <c r="E46" s="17">
        <v>0.57588601197124167</v>
      </c>
      <c r="M46" s="19"/>
      <c r="N46" s="19"/>
      <c r="O46" s="19"/>
      <c r="P46" s="19"/>
      <c r="R46" s="19"/>
      <c r="S46" s="15"/>
      <c r="T46" s="19"/>
      <c r="U46" s="15"/>
    </row>
    <row r="47" spans="2:21" x14ac:dyDescent="0.25">
      <c r="B47" s="3">
        <v>420</v>
      </c>
      <c r="C47" s="17">
        <v>0.62453754008719087</v>
      </c>
      <c r="D47" s="17">
        <v>0.55366856178289336</v>
      </c>
      <c r="E47" s="17">
        <v>0.58416403857147714</v>
      </c>
      <c r="M47" s="19"/>
      <c r="N47" s="19"/>
      <c r="O47" s="19"/>
      <c r="P47" s="19"/>
      <c r="R47" s="19"/>
      <c r="S47" s="15"/>
      <c r="T47" s="19"/>
      <c r="U47" s="15"/>
    </row>
    <row r="48" spans="2:21" x14ac:dyDescent="0.25">
      <c r="B48" s="3">
        <v>430</v>
      </c>
      <c r="C48" s="17">
        <v>0.63448400251630965</v>
      </c>
      <c r="D48" s="17">
        <v>0.55879899916597153</v>
      </c>
      <c r="E48" s="17">
        <v>0.59136684927669003</v>
      </c>
      <c r="M48" s="19"/>
      <c r="N48" s="19"/>
      <c r="O48" s="19"/>
      <c r="P48" s="19"/>
      <c r="R48" s="19"/>
      <c r="S48" s="15"/>
      <c r="T48" s="19"/>
      <c r="U48" s="15"/>
    </row>
    <row r="49" spans="2:21" x14ac:dyDescent="0.25">
      <c r="B49" s="3">
        <v>440</v>
      </c>
      <c r="C49" s="17">
        <v>0.64395535749635957</v>
      </c>
      <c r="D49" s="17">
        <v>0.56640161622068841</v>
      </c>
      <c r="E49" s="17">
        <v>0.5997735989066113</v>
      </c>
      <c r="M49" s="19"/>
      <c r="N49" s="19"/>
      <c r="O49" s="19"/>
      <c r="P49" s="19"/>
      <c r="R49" s="19"/>
      <c r="S49" s="15"/>
      <c r="T49" s="19"/>
      <c r="U49" s="15"/>
    </row>
    <row r="50" spans="2:21" x14ac:dyDescent="0.25">
      <c r="B50" s="3">
        <v>450</v>
      </c>
      <c r="C50" s="17">
        <v>0.66853336969958244</v>
      </c>
      <c r="D50" s="17">
        <v>0.5852852144383266</v>
      </c>
      <c r="E50" s="17">
        <v>0.62110754809130231</v>
      </c>
      <c r="M50" s="19"/>
      <c r="N50" s="19"/>
      <c r="O50" s="19"/>
      <c r="P50" s="19"/>
      <c r="R50" s="19"/>
      <c r="S50" s="15"/>
      <c r="T50" s="19"/>
      <c r="U50" s="15"/>
    </row>
    <row r="51" spans="2:21" x14ac:dyDescent="0.25">
      <c r="B51" s="3">
        <v>460</v>
      </c>
      <c r="C51" s="17">
        <v>0.7001852039222759</v>
      </c>
      <c r="D51" s="17">
        <v>0.60849844990347191</v>
      </c>
      <c r="E51" s="17">
        <v>0.64795197873798405</v>
      </c>
      <c r="M51" s="19"/>
      <c r="N51" s="19"/>
      <c r="O51" s="19"/>
      <c r="P51" s="19"/>
      <c r="R51" s="19"/>
      <c r="S51" s="15"/>
      <c r="T51" s="19"/>
      <c r="U51" s="15"/>
    </row>
    <row r="52" spans="2:21" x14ac:dyDescent="0.25">
      <c r="B52" s="3">
        <v>470</v>
      </c>
      <c r="C52" s="17">
        <v>0.72546707901300822</v>
      </c>
      <c r="D52" s="17">
        <v>0.61869286822684233</v>
      </c>
      <c r="E52" s="17">
        <v>0.66463864795387151</v>
      </c>
      <c r="M52" s="19"/>
      <c r="N52" s="19"/>
      <c r="O52" s="19"/>
      <c r="P52" s="19"/>
      <c r="R52" s="19"/>
      <c r="S52" s="15"/>
      <c r="T52" s="19"/>
      <c r="U52" s="15"/>
    </row>
    <row r="53" spans="2:21" x14ac:dyDescent="0.25">
      <c r="B53" s="3">
        <v>480</v>
      </c>
      <c r="C53" s="17">
        <v>0.90628945481420209</v>
      </c>
      <c r="D53" s="17">
        <v>0.95815237797766395</v>
      </c>
      <c r="E53" s="17">
        <v>0.93583535567308873</v>
      </c>
      <c r="M53" s="19"/>
      <c r="N53" s="19"/>
      <c r="O53" s="19"/>
      <c r="P53" s="19"/>
      <c r="R53" s="19"/>
      <c r="S53" s="15"/>
      <c r="T53" s="19"/>
      <c r="U53" s="15"/>
    </row>
    <row r="54" spans="2:21" x14ac:dyDescent="0.25">
      <c r="B54" s="3">
        <v>490</v>
      </c>
      <c r="C54" s="17">
        <v>0.91018709555378596</v>
      </c>
      <c r="D54" s="17">
        <v>0.96500071440675994</v>
      </c>
      <c r="E54" s="17">
        <v>0.9414139846213837</v>
      </c>
      <c r="M54" s="19"/>
      <c r="N54" s="19"/>
      <c r="O54" s="19"/>
      <c r="P54" s="19"/>
      <c r="R54" s="19"/>
      <c r="S54" s="15"/>
      <c r="T54" s="19"/>
      <c r="U54" s="15"/>
    </row>
    <row r="55" spans="2:21" x14ac:dyDescent="0.25">
      <c r="B55" s="3">
        <v>500</v>
      </c>
      <c r="C55" s="17">
        <v>0.91795158303162527</v>
      </c>
      <c r="D55" s="17">
        <v>0.97050330786943961</v>
      </c>
      <c r="E55" s="17">
        <v>0.94788988880601799</v>
      </c>
      <c r="M55" s="19"/>
      <c r="N55" s="19"/>
      <c r="O55" s="19"/>
      <c r="P55" s="19"/>
      <c r="R55" s="19"/>
      <c r="S55" s="15"/>
      <c r="T55" s="19"/>
      <c r="U55" s="15"/>
    </row>
    <row r="56" spans="2:21" x14ac:dyDescent="0.25">
      <c r="B56" s="3">
        <v>510</v>
      </c>
      <c r="C56" s="17">
        <v>0.92527615620477111</v>
      </c>
      <c r="D56" s="17">
        <v>0.97148686322267219</v>
      </c>
      <c r="E56" s="17">
        <v>0.95160203382386888</v>
      </c>
      <c r="M56" s="19"/>
      <c r="N56" s="19"/>
      <c r="O56" s="19"/>
      <c r="P56" s="19"/>
      <c r="R56" s="19"/>
      <c r="S56" s="15"/>
      <c r="T56" s="19"/>
      <c r="U56" s="15"/>
    </row>
    <row r="57" spans="2:21" x14ac:dyDescent="0.25">
      <c r="B57" s="3">
        <v>520</v>
      </c>
      <c r="C57" s="17">
        <v>0.93572852008428742</v>
      </c>
      <c r="D57" s="17">
        <v>0.97505225137814044</v>
      </c>
      <c r="E57" s="17">
        <v>0.95813094160896195</v>
      </c>
      <c r="M57" s="19"/>
      <c r="N57" s="19"/>
      <c r="O57" s="19"/>
      <c r="P57" s="19"/>
      <c r="R57" s="19"/>
      <c r="S57" s="15"/>
      <c r="T57" s="19"/>
      <c r="U57" s="15"/>
    </row>
    <row r="58" spans="2:21" x14ac:dyDescent="0.25">
      <c r="B58" s="3">
        <v>530</v>
      </c>
      <c r="C58" s="17">
        <v>0.94512069048949243</v>
      </c>
      <c r="D58" s="17">
        <v>0.9768133471119691</v>
      </c>
      <c r="E58" s="17">
        <v>0.96317574858120703</v>
      </c>
      <c r="M58" s="19"/>
      <c r="N58" s="19"/>
      <c r="O58" s="19"/>
      <c r="P58" s="19"/>
      <c r="R58" s="19"/>
      <c r="S58" s="15"/>
      <c r="T58" s="19"/>
      <c r="U58" s="15"/>
    </row>
    <row r="59" spans="2:21" x14ac:dyDescent="0.25">
      <c r="B59" s="3">
        <v>540</v>
      </c>
      <c r="C59" s="17">
        <v>0.99875064337467034</v>
      </c>
      <c r="D59" s="17">
        <v>0.98825050091543742</v>
      </c>
      <c r="E59" s="17">
        <v>0.99276879450882682</v>
      </c>
      <c r="M59" s="19"/>
      <c r="N59" s="19"/>
      <c r="O59" s="19"/>
      <c r="P59" s="19"/>
      <c r="R59" s="19"/>
      <c r="S59" s="15"/>
      <c r="T59" s="19"/>
      <c r="U59" s="15"/>
    </row>
    <row r="60" spans="2:21" x14ac:dyDescent="0.25">
      <c r="B60" s="3">
        <v>550</v>
      </c>
      <c r="C60" s="17">
        <v>0.99875064337467034</v>
      </c>
      <c r="D60" s="17">
        <v>0.99308520712811799</v>
      </c>
      <c r="E60" s="17">
        <v>0.99552308874695683</v>
      </c>
      <c r="M60" s="19"/>
      <c r="N60" s="19"/>
      <c r="O60" s="19"/>
      <c r="P60" s="19"/>
      <c r="R60" s="19"/>
      <c r="S60" s="15"/>
      <c r="T60" s="19"/>
      <c r="U60" s="15"/>
    </row>
    <row r="61" spans="2:21" x14ac:dyDescent="0.25">
      <c r="B61" s="3">
        <v>560</v>
      </c>
      <c r="C61" s="17">
        <v>0.99875064337467034</v>
      </c>
      <c r="D61" s="17">
        <v>0.99544773366915984</v>
      </c>
      <c r="E61" s="17">
        <v>0.99686900160146574</v>
      </c>
      <c r="M61" s="19"/>
      <c r="N61" s="19"/>
      <c r="O61" s="19"/>
      <c r="P61" s="19"/>
      <c r="R61" s="19"/>
      <c r="S61" s="15"/>
      <c r="T61" s="19"/>
      <c r="U61" s="15"/>
    </row>
    <row r="62" spans="2:21" x14ac:dyDescent="0.25">
      <c r="B62" s="3">
        <v>600</v>
      </c>
      <c r="C62" s="17">
        <v>0.99999999999999978</v>
      </c>
      <c r="D62" s="17">
        <v>1</v>
      </c>
      <c r="E62" s="17">
        <v>0.99999999999999978</v>
      </c>
      <c r="M62" s="19"/>
      <c r="N62" s="19"/>
      <c r="O62" s="19"/>
      <c r="P62" s="19"/>
      <c r="R62" s="19"/>
      <c r="S62" s="15"/>
      <c r="T62" s="19"/>
      <c r="U62" s="15"/>
    </row>
    <row r="63" spans="2:21" x14ac:dyDescent="0.25">
      <c r="B63" s="23"/>
      <c r="C63" s="24"/>
      <c r="D63" s="24"/>
      <c r="E63" s="24"/>
      <c r="M63" s="19"/>
      <c r="N63" s="19"/>
      <c r="O63" s="19"/>
      <c r="P63" s="19"/>
      <c r="R63" s="19"/>
      <c r="S63" s="15"/>
      <c r="T63" s="19"/>
      <c r="U63" s="15"/>
    </row>
    <row r="64" spans="2:21" x14ac:dyDescent="0.25">
      <c r="B64" s="2" t="s">
        <v>324</v>
      </c>
      <c r="M64" s="19"/>
      <c r="N64" s="19"/>
      <c r="O64" s="19"/>
      <c r="P64" s="19"/>
      <c r="R64" s="19"/>
      <c r="S64" s="15"/>
      <c r="T64" s="19"/>
    </row>
    <row r="65" spans="2:6" ht="26.25" customHeight="1" x14ac:dyDescent="0.25">
      <c r="B65" s="91" t="s">
        <v>318</v>
      </c>
      <c r="C65" s="91"/>
      <c r="D65" s="91"/>
      <c r="E65" s="91"/>
      <c r="F65" s="91"/>
    </row>
    <row r="66" spans="2:6" x14ac:dyDescent="0.25">
      <c r="B66" s="2" t="s">
        <v>325</v>
      </c>
    </row>
  </sheetData>
  <mergeCells count="1">
    <mergeCell ref="B65:F6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workbookViewId="0"/>
  </sheetViews>
  <sheetFormatPr baseColWidth="10" defaultRowHeight="12.75" x14ac:dyDescent="0.25"/>
  <cols>
    <col min="1" max="1" width="3.7109375" style="2" customWidth="1"/>
    <col min="2" max="2" width="48.140625" style="2" bestFit="1" customWidth="1"/>
    <col min="3" max="3" width="24" style="2" bestFit="1" customWidth="1"/>
    <col min="4" max="4" width="12.28515625" style="2" customWidth="1"/>
    <col min="5" max="5" width="20.140625" style="2" bestFit="1" customWidth="1"/>
    <col min="6" max="6" width="12.28515625" style="2" customWidth="1"/>
    <col min="7" max="7" width="20.140625" style="2" bestFit="1" customWidth="1"/>
    <col min="8" max="16384" width="11.42578125" style="2"/>
  </cols>
  <sheetData>
    <row r="2" spans="2:7" x14ac:dyDescent="0.25">
      <c r="B2" s="1" t="s">
        <v>386</v>
      </c>
    </row>
    <row r="4" spans="2:7" x14ac:dyDescent="0.25">
      <c r="B4" s="94"/>
      <c r="C4" s="95"/>
      <c r="D4" s="100" t="s">
        <v>0</v>
      </c>
      <c r="E4" s="101"/>
      <c r="F4" s="100" t="s">
        <v>10</v>
      </c>
      <c r="G4" s="101"/>
    </row>
    <row r="5" spans="2:7" ht="27.75" customHeight="1" x14ac:dyDescent="0.25">
      <c r="B5" s="96"/>
      <c r="C5" s="97"/>
      <c r="D5" s="13" t="s">
        <v>121</v>
      </c>
      <c r="E5" s="13" t="s">
        <v>355</v>
      </c>
      <c r="F5" s="13" t="s">
        <v>121</v>
      </c>
      <c r="G5" s="13" t="s">
        <v>86</v>
      </c>
    </row>
    <row r="6" spans="2:7" x14ac:dyDescent="0.25">
      <c r="B6" s="98"/>
      <c r="C6" s="99"/>
      <c r="D6" s="13" t="s">
        <v>21</v>
      </c>
      <c r="E6" s="13" t="s">
        <v>239</v>
      </c>
      <c r="F6" s="13" t="s">
        <v>21</v>
      </c>
      <c r="G6" s="13" t="s">
        <v>239</v>
      </c>
    </row>
    <row r="7" spans="2:7" x14ac:dyDescent="0.25">
      <c r="B7" s="92" t="s">
        <v>237</v>
      </c>
      <c r="C7" s="3" t="s">
        <v>122</v>
      </c>
      <c r="D7" s="3">
        <v>2.27</v>
      </c>
      <c r="E7" s="3">
        <v>9.81</v>
      </c>
      <c r="F7" s="3">
        <v>4.22</v>
      </c>
      <c r="G7" s="3">
        <v>5.08</v>
      </c>
    </row>
    <row r="8" spans="2:7" x14ac:dyDescent="0.25">
      <c r="B8" s="93"/>
      <c r="C8" s="3" t="s">
        <v>234</v>
      </c>
      <c r="D8" s="3">
        <v>2.0699999999999998</v>
      </c>
      <c r="E8" s="3">
        <v>8.83</v>
      </c>
      <c r="F8" s="3">
        <v>3.97</v>
      </c>
      <c r="G8" s="3">
        <v>4.82</v>
      </c>
    </row>
    <row r="9" spans="2:7" x14ac:dyDescent="0.25">
      <c r="B9" s="92" t="s">
        <v>236</v>
      </c>
      <c r="C9" s="3" t="s">
        <v>123</v>
      </c>
      <c r="D9" s="3">
        <v>1.69</v>
      </c>
      <c r="E9" s="3">
        <v>7.51</v>
      </c>
      <c r="F9" s="3">
        <v>3.84</v>
      </c>
      <c r="G9" s="3">
        <v>4.9400000000000004</v>
      </c>
    </row>
    <row r="10" spans="2:7" x14ac:dyDescent="0.25">
      <c r="B10" s="102"/>
      <c r="C10" s="3" t="s">
        <v>7</v>
      </c>
      <c r="D10" s="3">
        <v>1.61</v>
      </c>
      <c r="E10" s="3">
        <v>7.23</v>
      </c>
      <c r="F10" s="3">
        <v>3.72</v>
      </c>
      <c r="G10" s="3">
        <v>4.76</v>
      </c>
    </row>
    <row r="11" spans="2:7" x14ac:dyDescent="0.25">
      <c r="B11" s="102"/>
      <c r="C11" s="3" t="s">
        <v>8</v>
      </c>
      <c r="D11" s="3">
        <v>0.03</v>
      </c>
      <c r="E11" s="3">
        <v>0.11</v>
      </c>
      <c r="F11" s="3">
        <v>0.13</v>
      </c>
      <c r="G11" s="3">
        <v>0.18</v>
      </c>
    </row>
    <row r="12" spans="2:7" x14ac:dyDescent="0.25">
      <c r="B12" s="93"/>
      <c r="C12" s="3" t="s">
        <v>9</v>
      </c>
      <c r="D12" s="3">
        <v>0.04</v>
      </c>
      <c r="E12" s="3">
        <v>0.17</v>
      </c>
      <c r="F12" s="3">
        <v>0</v>
      </c>
      <c r="G12" s="3">
        <v>0</v>
      </c>
    </row>
    <row r="13" spans="2:7" ht="24.75" customHeight="1" x14ac:dyDescent="0.25">
      <c r="B13" s="92" t="s">
        <v>238</v>
      </c>
      <c r="C13" s="3" t="s">
        <v>124</v>
      </c>
      <c r="D13" s="3">
        <f>(D10+D12)-D8</f>
        <v>-0.41999999999999971</v>
      </c>
      <c r="E13" s="3">
        <f t="shared" ref="E13:G13" si="0">(E10+E12)-E8</f>
        <v>-1.4299999999999997</v>
      </c>
      <c r="F13" s="3">
        <f t="shared" si="0"/>
        <v>-0.25</v>
      </c>
      <c r="G13" s="3">
        <f t="shared" si="0"/>
        <v>-6.0000000000000497E-2</v>
      </c>
    </row>
    <row r="14" spans="2:7" x14ac:dyDescent="0.25">
      <c r="B14" s="93"/>
      <c r="C14" s="3" t="s">
        <v>235</v>
      </c>
      <c r="D14" s="78">
        <f>D13/D8*100</f>
        <v>-20.289855072463755</v>
      </c>
      <c r="E14" s="78">
        <f t="shared" ref="E14:G14" si="1">E13/E8*100</f>
        <v>-16.194790486976213</v>
      </c>
      <c r="F14" s="78">
        <f t="shared" si="1"/>
        <v>-6.2972292191435768</v>
      </c>
      <c r="G14" s="78">
        <f t="shared" si="1"/>
        <v>-1.244813278008309</v>
      </c>
    </row>
    <row r="15" spans="2:7" x14ac:dyDescent="0.25">
      <c r="B15" s="23"/>
      <c r="C15" s="23"/>
      <c r="D15" s="79"/>
      <c r="E15" s="79"/>
      <c r="F15" s="79"/>
      <c r="G15" s="79"/>
    </row>
    <row r="16" spans="2:7" x14ac:dyDescent="0.25">
      <c r="B16" s="2" t="s">
        <v>233</v>
      </c>
    </row>
    <row r="17" spans="2:8" x14ac:dyDescent="0.25">
      <c r="B17" s="2" t="s">
        <v>356</v>
      </c>
    </row>
    <row r="18" spans="2:8" ht="39.75" customHeight="1" x14ac:dyDescent="0.25">
      <c r="B18" s="90" t="s">
        <v>391</v>
      </c>
      <c r="C18" s="90"/>
      <c r="D18" s="90"/>
      <c r="E18" s="90"/>
      <c r="F18" s="90"/>
      <c r="G18" s="90"/>
      <c r="H18" s="90"/>
    </row>
    <row r="19" spans="2:8" x14ac:dyDescent="0.25">
      <c r="B19" s="2" t="s">
        <v>357</v>
      </c>
    </row>
    <row r="20" spans="2:8" ht="25.5" customHeight="1" x14ac:dyDescent="0.25">
      <c r="B20" s="91" t="s">
        <v>351</v>
      </c>
      <c r="C20" s="91"/>
      <c r="D20" s="91"/>
      <c r="E20" s="91"/>
      <c r="F20" s="91"/>
      <c r="G20" s="91"/>
      <c r="H20" s="91"/>
    </row>
    <row r="21" spans="2:8" x14ac:dyDescent="0.25">
      <c r="E21" s="80"/>
    </row>
  </sheetData>
  <mergeCells count="8">
    <mergeCell ref="B18:H18"/>
    <mergeCell ref="B20:H20"/>
    <mergeCell ref="B13:B14"/>
    <mergeCell ref="B4:C6"/>
    <mergeCell ref="D4:E4"/>
    <mergeCell ref="F4:G4"/>
    <mergeCell ref="B7:B8"/>
    <mergeCell ref="B9:B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6"/>
  <sheetViews>
    <sheetView showGridLines="0" workbookViewId="0">
      <selection activeCell="B65" sqref="B65:H65"/>
    </sheetView>
  </sheetViews>
  <sheetFormatPr baseColWidth="10" defaultRowHeight="12.75" x14ac:dyDescent="0.25"/>
  <cols>
    <col min="1" max="1" width="3.140625" style="2" customWidth="1"/>
    <col min="2" max="2" width="22.28515625" style="2" customWidth="1"/>
    <col min="3" max="3" width="33.42578125" style="2" customWidth="1"/>
    <col min="4" max="4" width="34" style="2" customWidth="1"/>
    <col min="5" max="14" width="11.42578125" style="2"/>
    <col min="15" max="16" width="11.5703125" style="2" bestFit="1" customWidth="1"/>
    <col min="17" max="18" width="12.5703125" style="2" bestFit="1" customWidth="1"/>
    <col min="19" max="21" width="11.42578125" style="2"/>
    <col min="22" max="22" width="12.5703125" style="2" bestFit="1" customWidth="1"/>
    <col min="23" max="16384" width="11.42578125" style="2"/>
  </cols>
  <sheetData>
    <row r="2" spans="2:23" s="1" customFormat="1" x14ac:dyDescent="0.25">
      <c r="B2" s="1" t="s">
        <v>227</v>
      </c>
    </row>
    <row r="3" spans="2:23" s="1" customFormat="1" x14ac:dyDescent="0.25"/>
    <row r="4" spans="2:23" s="1" customFormat="1" x14ac:dyDescent="0.25">
      <c r="B4" s="13" t="s">
        <v>132</v>
      </c>
      <c r="C4" s="13" t="s">
        <v>153</v>
      </c>
      <c r="D4" s="13" t="s">
        <v>154</v>
      </c>
    </row>
    <row r="5" spans="2:23" x14ac:dyDescent="0.25">
      <c r="B5" s="3">
        <v>0</v>
      </c>
      <c r="C5" s="17">
        <v>3.6816869303436793E-3</v>
      </c>
      <c r="D5" s="17">
        <v>4.0604346858147278E-3</v>
      </c>
      <c r="E5" s="15"/>
      <c r="F5" s="15"/>
      <c r="G5" s="15"/>
      <c r="O5" s="19"/>
      <c r="P5" s="19"/>
      <c r="Q5" s="19"/>
      <c r="R5" s="19"/>
      <c r="T5" s="19"/>
      <c r="U5" s="15"/>
      <c r="V5" s="19"/>
      <c r="W5" s="15"/>
    </row>
    <row r="6" spans="2:23" x14ac:dyDescent="0.25">
      <c r="B6" s="3">
        <v>10</v>
      </c>
      <c r="C6" s="17">
        <v>7.9049938693931537E-3</v>
      </c>
      <c r="D6" s="17">
        <v>1.3875920824846401E-2</v>
      </c>
      <c r="E6" s="15"/>
      <c r="F6" s="15"/>
      <c r="G6" s="15"/>
      <c r="O6" s="19"/>
      <c r="P6" s="19"/>
      <c r="Q6" s="19"/>
      <c r="R6" s="19"/>
      <c r="T6" s="19"/>
      <c r="U6" s="15"/>
      <c r="V6" s="19"/>
      <c r="W6" s="15"/>
    </row>
    <row r="7" spans="2:23" x14ac:dyDescent="0.25">
      <c r="B7" s="3">
        <v>20</v>
      </c>
      <c r="C7" s="17">
        <v>1.3052045363167845E-2</v>
      </c>
      <c r="D7" s="17">
        <v>2.5422574289008577E-2</v>
      </c>
      <c r="E7" s="15"/>
      <c r="F7" s="15"/>
      <c r="G7" s="15"/>
      <c r="O7" s="19"/>
      <c r="P7" s="19"/>
      <c r="Q7" s="19"/>
      <c r="R7" s="19"/>
      <c r="T7" s="19"/>
      <c r="U7" s="15"/>
      <c r="V7" s="19"/>
      <c r="W7" s="15"/>
    </row>
    <row r="8" spans="2:23" x14ac:dyDescent="0.25">
      <c r="B8" s="3">
        <v>30</v>
      </c>
      <c r="C8" s="17">
        <v>2.0196112962661446E-2</v>
      </c>
      <c r="D8" s="17">
        <v>3.5832837685618679E-2</v>
      </c>
      <c r="E8" s="15"/>
      <c r="F8" s="15"/>
      <c r="G8" s="15"/>
      <c r="O8" s="19"/>
      <c r="P8" s="19"/>
      <c r="Q8" s="19"/>
      <c r="R8" s="19"/>
      <c r="T8" s="19"/>
      <c r="U8" s="15"/>
      <c r="V8" s="19"/>
      <c r="W8" s="15"/>
    </row>
    <row r="9" spans="2:23" x14ac:dyDescent="0.25">
      <c r="B9" s="3">
        <v>40</v>
      </c>
      <c r="C9" s="17">
        <v>2.7662494309667083E-2</v>
      </c>
      <c r="D9" s="17">
        <v>4.3545005366286423E-2</v>
      </c>
      <c r="E9" s="15"/>
      <c r="F9" s="15"/>
      <c r="G9" s="15"/>
      <c r="O9" s="19"/>
      <c r="P9" s="19"/>
      <c r="Q9" s="19"/>
      <c r="R9" s="19"/>
      <c r="T9" s="19"/>
      <c r="U9" s="15"/>
      <c r="V9" s="19"/>
      <c r="W9" s="15"/>
    </row>
    <row r="10" spans="2:23" x14ac:dyDescent="0.25">
      <c r="B10" s="3">
        <v>50</v>
      </c>
      <c r="C10" s="17">
        <v>3.5042482281050939E-2</v>
      </c>
      <c r="D10" s="17">
        <v>4.9140563476689041E-2</v>
      </c>
      <c r="E10" s="15"/>
      <c r="F10" s="15"/>
      <c r="G10" s="15"/>
      <c r="O10" s="19"/>
      <c r="P10" s="19"/>
      <c r="Q10" s="19"/>
      <c r="R10" s="19"/>
      <c r="T10" s="19"/>
      <c r="U10" s="15"/>
      <c r="V10" s="19"/>
      <c r="W10" s="15"/>
    </row>
    <row r="11" spans="2:23" x14ac:dyDescent="0.25">
      <c r="B11" s="3">
        <v>60</v>
      </c>
      <c r="C11" s="17">
        <v>4.2920893573329698E-2</v>
      </c>
      <c r="D11" s="17">
        <v>5.5138177722102777E-2</v>
      </c>
      <c r="E11" s="15"/>
      <c r="F11" s="15"/>
      <c r="G11" s="15"/>
      <c r="O11" s="19"/>
      <c r="P11" s="19"/>
      <c r="Q11" s="19"/>
      <c r="R11" s="19"/>
      <c r="T11" s="19"/>
      <c r="U11" s="15"/>
      <c r="V11" s="19"/>
      <c r="W11" s="15"/>
    </row>
    <row r="12" spans="2:23" x14ac:dyDescent="0.25">
      <c r="B12" s="3">
        <v>70</v>
      </c>
      <c r="C12" s="17">
        <v>4.9433624966356421E-2</v>
      </c>
      <c r="D12" s="17">
        <v>5.9620605210780414E-2</v>
      </c>
      <c r="E12" s="15"/>
      <c r="F12" s="15"/>
      <c r="G12" s="15"/>
      <c r="O12" s="19"/>
      <c r="P12" s="19"/>
      <c r="Q12" s="19"/>
      <c r="R12" s="19"/>
      <c r="T12" s="19"/>
      <c r="U12" s="15"/>
      <c r="V12" s="19"/>
      <c r="W12" s="15"/>
    </row>
    <row r="13" spans="2:23" x14ac:dyDescent="0.25">
      <c r="B13" s="3">
        <v>80</v>
      </c>
      <c r="C13" s="17">
        <v>5.7009659443958936E-2</v>
      </c>
      <c r="D13" s="17">
        <v>6.6837678973128686E-2</v>
      </c>
      <c r="E13" s="15"/>
      <c r="F13" s="15"/>
      <c r="G13" s="15"/>
      <c r="O13" s="19"/>
      <c r="P13" s="19"/>
      <c r="Q13" s="19"/>
      <c r="R13" s="19"/>
      <c r="T13" s="19"/>
      <c r="U13" s="15"/>
      <c r="V13" s="19"/>
      <c r="W13" s="15"/>
    </row>
    <row r="14" spans="2:23" x14ac:dyDescent="0.25">
      <c r="B14" s="3">
        <v>90</v>
      </c>
      <c r="C14" s="17">
        <v>6.7546328447677176E-2</v>
      </c>
      <c r="D14" s="17">
        <v>7.4921997787029862E-2</v>
      </c>
      <c r="E14" s="15"/>
      <c r="F14" s="15"/>
      <c r="G14" s="15"/>
      <c r="O14" s="19"/>
      <c r="P14" s="19"/>
      <c r="Q14" s="19"/>
      <c r="R14" s="19"/>
      <c r="T14" s="19"/>
      <c r="U14" s="15"/>
      <c r="V14" s="19"/>
      <c r="W14" s="15"/>
    </row>
    <row r="15" spans="2:23" x14ac:dyDescent="0.25">
      <c r="B15" s="3">
        <v>100</v>
      </c>
      <c r="C15" s="17">
        <v>7.1779603853144552E-2</v>
      </c>
      <c r="D15" s="17">
        <v>8.3272138838954915E-2</v>
      </c>
      <c r="E15" s="15"/>
      <c r="F15" s="15"/>
      <c r="G15" s="15"/>
      <c r="O15" s="19"/>
      <c r="P15" s="19"/>
      <c r="Q15" s="19"/>
      <c r="R15" s="19"/>
      <c r="T15" s="19"/>
      <c r="U15" s="15"/>
      <c r="V15" s="19"/>
      <c r="W15" s="15"/>
    </row>
    <row r="16" spans="2:23" x14ac:dyDescent="0.25">
      <c r="B16" s="3">
        <v>110</v>
      </c>
      <c r="C16" s="17">
        <v>8.2788113600643295E-2</v>
      </c>
      <c r="D16" s="17">
        <v>9.829441806527929E-2</v>
      </c>
      <c r="E16" s="15"/>
      <c r="F16" s="15"/>
      <c r="G16" s="15"/>
      <c r="O16" s="19"/>
      <c r="P16" s="19"/>
      <c r="Q16" s="19"/>
      <c r="R16" s="19"/>
      <c r="T16" s="19"/>
      <c r="U16" s="15"/>
      <c r="V16" s="19"/>
      <c r="W16" s="15"/>
    </row>
    <row r="17" spans="2:23" x14ac:dyDescent="0.25">
      <c r="B17" s="3">
        <v>120</v>
      </c>
      <c r="C17" s="17">
        <v>9.5700600433960573E-2</v>
      </c>
      <c r="D17" s="17">
        <v>0.10697019135878359</v>
      </c>
      <c r="E17" s="15"/>
      <c r="F17" s="15"/>
      <c r="G17" s="15"/>
      <c r="O17" s="19"/>
      <c r="P17" s="19"/>
      <c r="Q17" s="19"/>
      <c r="R17" s="19"/>
      <c r="T17" s="19"/>
      <c r="U17" s="15"/>
      <c r="V17" s="19"/>
      <c r="W17" s="15"/>
    </row>
    <row r="18" spans="2:23" x14ac:dyDescent="0.25">
      <c r="B18" s="3">
        <v>130</v>
      </c>
      <c r="C18" s="17">
        <v>0.11670083635433245</v>
      </c>
      <c r="D18" s="17">
        <v>0.1251723691074686</v>
      </c>
      <c r="E18" s="15"/>
      <c r="F18" s="15"/>
      <c r="G18" s="15"/>
      <c r="O18" s="19"/>
      <c r="P18" s="19"/>
      <c r="Q18" s="19"/>
      <c r="R18" s="19"/>
      <c r="T18" s="19"/>
      <c r="U18" s="15"/>
      <c r="V18" s="19"/>
      <c r="W18" s="15"/>
    </row>
    <row r="19" spans="2:23" x14ac:dyDescent="0.25">
      <c r="B19" s="3">
        <v>140</v>
      </c>
      <c r="C19" s="17">
        <v>0.12471880617646178</v>
      </c>
      <c r="D19" s="17">
        <v>0.13043897219831666</v>
      </c>
      <c r="E19" s="15"/>
      <c r="F19" s="15"/>
      <c r="G19" s="15"/>
      <c r="O19" s="19"/>
      <c r="P19" s="19"/>
      <c r="Q19" s="19"/>
      <c r="R19" s="19"/>
      <c r="T19" s="19"/>
      <c r="U19" s="15"/>
      <c r="V19" s="19"/>
      <c r="W19" s="15"/>
    </row>
    <row r="20" spans="2:23" x14ac:dyDescent="0.25">
      <c r="B20" s="3">
        <v>150</v>
      </c>
      <c r="C20" s="17">
        <v>0.13372697699610231</v>
      </c>
      <c r="D20" s="17">
        <v>0.14252723847245249</v>
      </c>
      <c r="E20" s="15"/>
      <c r="F20" s="15"/>
      <c r="G20" s="15"/>
      <c r="O20" s="19"/>
      <c r="P20" s="19"/>
      <c r="Q20" s="19"/>
      <c r="R20" s="19"/>
      <c r="T20" s="19"/>
      <c r="U20" s="15"/>
      <c r="V20" s="19"/>
      <c r="W20" s="15"/>
    </row>
    <row r="21" spans="2:23" x14ac:dyDescent="0.25">
      <c r="B21" s="3">
        <v>160</v>
      </c>
      <c r="C21" s="17">
        <v>0.14645006296747951</v>
      </c>
      <c r="D21" s="17">
        <v>0.15394430359557804</v>
      </c>
      <c r="E21" s="15"/>
      <c r="F21" s="15"/>
      <c r="G21" s="15"/>
      <c r="O21" s="19"/>
      <c r="P21" s="19"/>
      <c r="Q21" s="19"/>
      <c r="R21" s="19"/>
      <c r="T21" s="19"/>
      <c r="U21" s="15"/>
      <c r="V21" s="19"/>
      <c r="W21" s="15"/>
    </row>
    <row r="22" spans="2:23" x14ac:dyDescent="0.25">
      <c r="B22" s="3">
        <v>170</v>
      </c>
      <c r="C22" s="17">
        <v>0.16166194272119194</v>
      </c>
      <c r="D22" s="17">
        <v>0.16536801427465417</v>
      </c>
      <c r="E22" s="15"/>
      <c r="F22" s="15"/>
      <c r="G22" s="15"/>
      <c r="O22" s="19"/>
      <c r="P22" s="19"/>
      <c r="Q22" s="19"/>
      <c r="R22" s="19"/>
      <c r="T22" s="19"/>
      <c r="U22" s="15"/>
      <c r="V22" s="19"/>
      <c r="W22" s="15"/>
    </row>
    <row r="23" spans="2:23" x14ac:dyDescent="0.25">
      <c r="B23" s="3">
        <v>180</v>
      </c>
      <c r="C23" s="17">
        <v>0.17438170587042987</v>
      </c>
      <c r="D23" s="17">
        <v>0.17170787465152365</v>
      </c>
      <c r="E23" s="15"/>
      <c r="F23" s="15"/>
      <c r="G23" s="15"/>
      <c r="O23" s="19"/>
      <c r="P23" s="19"/>
      <c r="Q23" s="19"/>
      <c r="R23" s="19"/>
      <c r="T23" s="19"/>
      <c r="U23" s="15"/>
      <c r="V23" s="19"/>
      <c r="W23" s="15"/>
    </row>
    <row r="24" spans="2:23" x14ac:dyDescent="0.25">
      <c r="B24" s="3">
        <v>190</v>
      </c>
      <c r="C24" s="17">
        <v>0.18098747628335699</v>
      </c>
      <c r="D24" s="17">
        <v>0.185716706595382</v>
      </c>
      <c r="E24" s="15"/>
      <c r="F24" s="15"/>
      <c r="G24" s="15"/>
      <c r="O24" s="19"/>
      <c r="P24" s="19"/>
      <c r="Q24" s="19"/>
      <c r="R24" s="19"/>
      <c r="T24" s="19"/>
      <c r="U24" s="15"/>
      <c r="V24" s="19"/>
      <c r="W24" s="15"/>
    </row>
    <row r="25" spans="2:23" x14ac:dyDescent="0.25">
      <c r="B25" s="3">
        <v>200</v>
      </c>
      <c r="C25" s="17">
        <v>0.18650668385673319</v>
      </c>
      <c r="D25" s="17">
        <v>0.19208979475200447</v>
      </c>
      <c r="E25" s="15"/>
      <c r="F25" s="15"/>
      <c r="G25" s="15"/>
      <c r="O25" s="19"/>
      <c r="P25" s="19"/>
      <c r="Q25" s="19"/>
      <c r="R25" s="19"/>
      <c r="T25" s="19"/>
      <c r="U25" s="15"/>
      <c r="V25" s="19"/>
      <c r="W25" s="15"/>
    </row>
    <row r="26" spans="2:23" x14ac:dyDescent="0.25">
      <c r="B26" s="3">
        <v>210</v>
      </c>
      <c r="C26" s="17">
        <v>0.20437682132188509</v>
      </c>
      <c r="D26" s="17">
        <v>0.20366967599591962</v>
      </c>
      <c r="E26" s="15"/>
      <c r="F26" s="15"/>
      <c r="G26" s="15"/>
      <c r="O26" s="19"/>
      <c r="P26" s="19"/>
      <c r="Q26" s="19"/>
      <c r="R26" s="19"/>
      <c r="T26" s="19"/>
      <c r="U26" s="15"/>
      <c r="V26" s="19"/>
      <c r="W26" s="15"/>
    </row>
    <row r="27" spans="2:23" x14ac:dyDescent="0.25">
      <c r="B27" s="3">
        <v>220</v>
      </c>
      <c r="C27" s="17">
        <v>0.21526903229450836</v>
      </c>
      <c r="D27" s="17">
        <v>0.2165288267603247</v>
      </c>
      <c r="E27" s="15"/>
      <c r="F27" s="15"/>
      <c r="G27" s="15"/>
      <c r="O27" s="19"/>
      <c r="P27" s="19"/>
      <c r="Q27" s="19"/>
      <c r="R27" s="19"/>
      <c r="T27" s="19"/>
      <c r="U27" s="15"/>
      <c r="V27" s="19"/>
      <c r="W27" s="15"/>
    </row>
    <row r="28" spans="2:23" x14ac:dyDescent="0.25">
      <c r="B28" s="3">
        <v>230</v>
      </c>
      <c r="C28" s="17">
        <v>0.22881617815643182</v>
      </c>
      <c r="D28" s="17">
        <v>0.23209604157459801</v>
      </c>
      <c r="E28" s="15"/>
      <c r="F28" s="15"/>
      <c r="G28" s="15"/>
      <c r="O28" s="19"/>
      <c r="P28" s="19"/>
      <c r="Q28" s="19"/>
      <c r="R28" s="19"/>
      <c r="T28" s="19"/>
      <c r="U28" s="15"/>
      <c r="V28" s="19"/>
      <c r="W28" s="15"/>
    </row>
    <row r="29" spans="2:23" x14ac:dyDescent="0.25">
      <c r="B29" s="3">
        <v>240</v>
      </c>
      <c r="C29" s="17">
        <v>0.24090460509920286</v>
      </c>
      <c r="D29" s="17">
        <v>0.25043777599824557</v>
      </c>
      <c r="E29" s="15"/>
      <c r="F29" s="15"/>
      <c r="G29" s="15"/>
      <c r="O29" s="19"/>
      <c r="P29" s="19"/>
      <c r="Q29" s="19"/>
      <c r="R29" s="19"/>
      <c r="T29" s="19"/>
      <c r="U29" s="15"/>
      <c r="V29" s="19"/>
      <c r="W29" s="15"/>
    </row>
    <row r="30" spans="2:23" x14ac:dyDescent="0.25">
      <c r="B30" s="3">
        <v>250</v>
      </c>
      <c r="C30" s="17">
        <v>0.25266739547232253</v>
      </c>
      <c r="D30" s="17">
        <v>0.26368901456373584</v>
      </c>
      <c r="E30" s="15"/>
      <c r="F30" s="15"/>
      <c r="G30" s="15"/>
      <c r="O30" s="19"/>
      <c r="P30" s="19"/>
      <c r="Q30" s="19"/>
      <c r="R30" s="19"/>
      <c r="T30" s="19"/>
      <c r="U30" s="15"/>
      <c r="V30" s="19"/>
      <c r="W30" s="15"/>
    </row>
    <row r="31" spans="2:23" x14ac:dyDescent="0.25">
      <c r="B31" s="3">
        <v>260</v>
      </c>
      <c r="C31" s="17">
        <v>0.26638732808548954</v>
      </c>
      <c r="D31" s="17">
        <v>0.27710639202799103</v>
      </c>
      <c r="E31" s="15"/>
      <c r="F31" s="15"/>
      <c r="G31" s="15"/>
      <c r="O31" s="19"/>
      <c r="P31" s="19"/>
      <c r="Q31" s="19"/>
      <c r="R31" s="19"/>
      <c r="T31" s="19"/>
      <c r="U31" s="15"/>
      <c r="V31" s="19"/>
      <c r="W31" s="15"/>
    </row>
    <row r="32" spans="2:23" x14ac:dyDescent="0.25">
      <c r="B32" s="3">
        <v>270</v>
      </c>
      <c r="C32" s="17">
        <v>0.28051596782179039</v>
      </c>
      <c r="D32" s="17">
        <v>0.29024797892029647</v>
      </c>
      <c r="E32" s="15"/>
      <c r="F32" s="15"/>
      <c r="G32" s="15"/>
      <c r="O32" s="19"/>
      <c r="P32" s="19"/>
      <c r="Q32" s="19"/>
      <c r="R32" s="19"/>
      <c r="T32" s="19"/>
      <c r="U32" s="15"/>
      <c r="V32" s="19"/>
      <c r="W32" s="15"/>
    </row>
    <row r="33" spans="2:23" x14ac:dyDescent="0.25">
      <c r="B33" s="3">
        <v>280</v>
      </c>
      <c r="C33" s="17">
        <v>0.31167739384413967</v>
      </c>
      <c r="D33" s="17">
        <v>0.31247404079706792</v>
      </c>
      <c r="E33" s="15"/>
      <c r="F33" s="15"/>
      <c r="G33" s="15"/>
      <c r="O33" s="19"/>
      <c r="P33" s="19"/>
      <c r="Q33" s="19"/>
      <c r="R33" s="19"/>
      <c r="T33" s="19"/>
      <c r="U33" s="15"/>
      <c r="V33" s="19"/>
      <c r="W33" s="15"/>
    </row>
    <row r="34" spans="2:23" x14ac:dyDescent="0.25">
      <c r="B34" s="3">
        <v>290</v>
      </c>
      <c r="C34" s="17">
        <v>0.33276070031799404</v>
      </c>
      <c r="D34" s="17">
        <v>0.33564044884084882</v>
      </c>
      <c r="E34" s="15"/>
      <c r="F34" s="15"/>
      <c r="G34" s="15"/>
      <c r="O34" s="19"/>
      <c r="P34" s="19"/>
      <c r="Q34" s="19"/>
      <c r="R34" s="19"/>
      <c r="T34" s="19"/>
      <c r="U34" s="15"/>
      <c r="V34" s="19"/>
      <c r="W34" s="15"/>
    </row>
    <row r="35" spans="2:23" x14ac:dyDescent="0.25">
      <c r="B35" s="3">
        <v>300</v>
      </c>
      <c r="C35" s="17">
        <v>0.34381905239758226</v>
      </c>
      <c r="D35" s="17">
        <v>0.3458945416726199</v>
      </c>
      <c r="E35" s="15"/>
      <c r="F35" s="15"/>
      <c r="G35" s="15"/>
      <c r="O35" s="19"/>
      <c r="P35" s="19"/>
      <c r="Q35" s="19"/>
      <c r="R35" s="19"/>
      <c r="T35" s="19"/>
      <c r="U35" s="15"/>
      <c r="V35" s="19"/>
      <c r="W35" s="15"/>
    </row>
    <row r="36" spans="2:23" x14ac:dyDescent="0.25">
      <c r="B36" s="3">
        <v>310</v>
      </c>
      <c r="C36" s="17">
        <v>0.35647900474831279</v>
      </c>
      <c r="D36" s="17">
        <v>0.36432599110160052</v>
      </c>
      <c r="E36" s="15"/>
      <c r="F36" s="15"/>
      <c r="G36" s="15"/>
      <c r="O36" s="19"/>
      <c r="P36" s="19"/>
      <c r="Q36" s="19"/>
      <c r="R36" s="19"/>
      <c r="T36" s="19"/>
      <c r="U36" s="15"/>
      <c r="V36" s="19"/>
      <c r="W36" s="15"/>
    </row>
    <row r="37" spans="2:23" x14ac:dyDescent="0.25">
      <c r="B37" s="3">
        <v>320</v>
      </c>
      <c r="C37" s="17">
        <v>0.38374276040126393</v>
      </c>
      <c r="D37" s="17">
        <v>0.38047136928357578</v>
      </c>
      <c r="E37" s="15"/>
      <c r="F37" s="15"/>
      <c r="G37" s="15"/>
      <c r="O37" s="19"/>
      <c r="P37" s="19"/>
      <c r="Q37" s="19"/>
      <c r="R37" s="19"/>
      <c r="T37" s="19"/>
      <c r="U37" s="15"/>
      <c r="V37" s="19"/>
      <c r="W37" s="15"/>
    </row>
    <row r="38" spans="2:23" x14ac:dyDescent="0.25">
      <c r="B38" s="3">
        <v>330</v>
      </c>
      <c r="C38" s="17">
        <v>0.40332747409029429</v>
      </c>
      <c r="D38" s="17">
        <v>0.39251311666605743</v>
      </c>
      <c r="E38" s="15"/>
      <c r="F38" s="15"/>
      <c r="G38" s="15"/>
      <c r="O38" s="19"/>
      <c r="P38" s="19"/>
      <c r="Q38" s="19"/>
      <c r="R38" s="19"/>
      <c r="T38" s="19"/>
      <c r="U38" s="15"/>
      <c r="V38" s="19"/>
      <c r="W38" s="15"/>
    </row>
    <row r="39" spans="2:23" x14ac:dyDescent="0.25">
      <c r="B39" s="3">
        <v>340</v>
      </c>
      <c r="C39" s="17">
        <v>0.41062106868605636</v>
      </c>
      <c r="D39" s="17">
        <v>0.40959884101504213</v>
      </c>
      <c r="E39" s="15"/>
      <c r="F39" s="15"/>
      <c r="G39" s="15"/>
      <c r="O39" s="19"/>
      <c r="P39" s="19"/>
      <c r="Q39" s="19"/>
      <c r="R39" s="19"/>
      <c r="T39" s="19"/>
      <c r="U39" s="15"/>
      <c r="V39" s="19"/>
      <c r="W39" s="15"/>
    </row>
    <row r="40" spans="2:23" x14ac:dyDescent="0.25">
      <c r="B40" s="3">
        <v>350</v>
      </c>
      <c r="C40" s="17">
        <v>0.4344855772905043</v>
      </c>
      <c r="D40" s="17">
        <v>0.43092110728253241</v>
      </c>
      <c r="E40" s="15"/>
      <c r="F40" s="15"/>
      <c r="G40" s="15"/>
      <c r="O40" s="19"/>
      <c r="P40" s="19"/>
      <c r="Q40" s="19"/>
      <c r="R40" s="19"/>
      <c r="T40" s="19"/>
      <c r="U40" s="15"/>
      <c r="V40" s="19"/>
      <c r="W40" s="15"/>
    </row>
    <row r="41" spans="2:23" x14ac:dyDescent="0.25">
      <c r="B41" s="3">
        <v>360</v>
      </c>
      <c r="C41" s="17">
        <v>0.44785661357904488</v>
      </c>
      <c r="D41" s="17">
        <v>0.44666775210747184</v>
      </c>
      <c r="E41" s="15"/>
      <c r="F41" s="15"/>
      <c r="G41" s="15"/>
      <c r="O41" s="19"/>
      <c r="P41" s="19"/>
      <c r="Q41" s="19"/>
      <c r="R41" s="19"/>
      <c r="T41" s="19"/>
      <c r="U41" s="15"/>
      <c r="V41" s="19"/>
      <c r="W41" s="15"/>
    </row>
    <row r="42" spans="2:23" x14ac:dyDescent="0.25">
      <c r="B42" s="3">
        <v>370</v>
      </c>
      <c r="C42" s="17">
        <v>0.46095185563002361</v>
      </c>
      <c r="D42" s="17">
        <v>0.45963655454506175</v>
      </c>
      <c r="E42" s="15"/>
      <c r="F42" s="15"/>
      <c r="G42" s="15"/>
      <c r="O42" s="19"/>
      <c r="P42" s="19"/>
      <c r="Q42" s="19"/>
      <c r="R42" s="19"/>
      <c r="T42" s="19"/>
      <c r="U42" s="15"/>
      <c r="V42" s="19"/>
      <c r="W42" s="15"/>
    </row>
    <row r="43" spans="2:23" x14ac:dyDescent="0.25">
      <c r="B43" s="3">
        <v>380</v>
      </c>
      <c r="C43" s="17">
        <v>0.48124765325686403</v>
      </c>
      <c r="D43" s="17">
        <v>0.4816765408552165</v>
      </c>
      <c r="E43" s="15"/>
      <c r="F43" s="15"/>
      <c r="G43" s="15"/>
      <c r="O43" s="19"/>
      <c r="P43" s="19"/>
      <c r="Q43" s="19"/>
      <c r="R43" s="19"/>
      <c r="T43" s="19"/>
      <c r="U43" s="15"/>
      <c r="V43" s="19"/>
      <c r="W43" s="15"/>
    </row>
    <row r="44" spans="2:23" x14ac:dyDescent="0.25">
      <c r="B44" s="3">
        <v>390</v>
      </c>
      <c r="C44" s="17">
        <v>0.50000830705534816</v>
      </c>
      <c r="D44" s="17">
        <v>0.50694959013533669</v>
      </c>
      <c r="E44" s="15"/>
      <c r="F44" s="15"/>
      <c r="G44" s="15"/>
      <c r="O44" s="19"/>
      <c r="P44" s="19"/>
      <c r="Q44" s="19"/>
      <c r="R44" s="19"/>
      <c r="T44" s="19"/>
      <c r="U44" s="15"/>
      <c r="V44" s="19"/>
      <c r="W44" s="15"/>
    </row>
    <row r="45" spans="2:23" x14ac:dyDescent="0.25">
      <c r="B45" s="3">
        <v>400</v>
      </c>
      <c r="C45" s="17">
        <v>0.53393764391973386</v>
      </c>
      <c r="D45" s="17">
        <v>0.53484098845999206</v>
      </c>
      <c r="E45" s="15"/>
      <c r="F45" s="15"/>
      <c r="G45" s="15"/>
      <c r="O45" s="19"/>
      <c r="P45" s="19"/>
      <c r="Q45" s="19"/>
      <c r="R45" s="19"/>
      <c r="T45" s="19"/>
      <c r="U45" s="15"/>
      <c r="V45" s="19"/>
      <c r="W45" s="15"/>
    </row>
    <row r="46" spans="2:23" x14ac:dyDescent="0.25">
      <c r="B46" s="3">
        <v>410</v>
      </c>
      <c r="C46" s="17">
        <v>0.54716579885628458</v>
      </c>
      <c r="D46" s="17">
        <v>0.54749412698992861</v>
      </c>
      <c r="E46" s="15"/>
      <c r="F46" s="15"/>
      <c r="G46" s="15"/>
      <c r="O46" s="19"/>
      <c r="P46" s="19"/>
      <c r="Q46" s="19"/>
      <c r="R46" s="19"/>
      <c r="T46" s="19"/>
      <c r="U46" s="15"/>
      <c r="V46" s="19"/>
      <c r="W46" s="15"/>
    </row>
    <row r="47" spans="2:23" x14ac:dyDescent="0.25">
      <c r="B47" s="3">
        <v>420</v>
      </c>
      <c r="C47" s="17">
        <v>0.55366856178289336</v>
      </c>
      <c r="D47" s="17">
        <v>0.56633095533189559</v>
      </c>
      <c r="E47" s="15"/>
      <c r="F47" s="15"/>
      <c r="G47" s="15"/>
      <c r="O47" s="19"/>
      <c r="P47" s="19"/>
      <c r="Q47" s="19"/>
      <c r="R47" s="19"/>
      <c r="T47" s="19"/>
      <c r="U47" s="15"/>
      <c r="V47" s="19"/>
      <c r="W47" s="15"/>
    </row>
    <row r="48" spans="2:23" x14ac:dyDescent="0.25">
      <c r="B48" s="3">
        <v>430</v>
      </c>
      <c r="C48" s="17">
        <v>0.55879899916597153</v>
      </c>
      <c r="D48" s="17">
        <v>0.57651859260416072</v>
      </c>
      <c r="E48" s="15"/>
      <c r="F48" s="15"/>
      <c r="G48" s="15"/>
      <c r="O48" s="19"/>
      <c r="P48" s="19"/>
      <c r="Q48" s="19"/>
      <c r="R48" s="19"/>
      <c r="T48" s="19"/>
      <c r="U48" s="15"/>
      <c r="V48" s="19"/>
      <c r="W48" s="15"/>
    </row>
    <row r="49" spans="2:23" x14ac:dyDescent="0.25">
      <c r="B49" s="3">
        <v>440</v>
      </c>
      <c r="C49" s="17">
        <v>0.56640161622068841</v>
      </c>
      <c r="D49" s="17">
        <v>0.59396317697447765</v>
      </c>
      <c r="E49" s="15"/>
      <c r="F49" s="15"/>
      <c r="G49" s="15"/>
      <c r="O49" s="19"/>
      <c r="P49" s="19"/>
      <c r="Q49" s="19"/>
      <c r="R49" s="19"/>
      <c r="T49" s="19"/>
      <c r="U49" s="15"/>
      <c r="V49" s="19"/>
      <c r="W49" s="15"/>
    </row>
    <row r="50" spans="2:23" x14ac:dyDescent="0.25">
      <c r="B50" s="3">
        <v>450</v>
      </c>
      <c r="C50" s="17">
        <v>0.5852852144383266</v>
      </c>
      <c r="D50" s="17">
        <v>0.61947878904679454</v>
      </c>
      <c r="E50" s="15"/>
      <c r="F50" s="15"/>
      <c r="G50" s="15"/>
      <c r="O50" s="19"/>
      <c r="P50" s="19"/>
      <c r="Q50" s="19"/>
      <c r="R50" s="19"/>
      <c r="T50" s="19"/>
      <c r="U50" s="15"/>
      <c r="V50" s="19"/>
      <c r="W50" s="15"/>
    </row>
    <row r="51" spans="2:23" x14ac:dyDescent="0.25">
      <c r="B51" s="3">
        <v>460</v>
      </c>
      <c r="C51" s="17">
        <v>0.60849844990347191</v>
      </c>
      <c r="D51" s="17">
        <v>0.67636807076187966</v>
      </c>
      <c r="E51" s="15"/>
      <c r="F51" s="15"/>
      <c r="G51" s="15"/>
      <c r="O51" s="19"/>
      <c r="P51" s="19"/>
      <c r="Q51" s="19"/>
      <c r="R51" s="19"/>
      <c r="T51" s="19"/>
      <c r="U51" s="15"/>
      <c r="V51" s="19"/>
      <c r="W51" s="15"/>
    </row>
    <row r="52" spans="2:23" x14ac:dyDescent="0.25">
      <c r="B52" s="3">
        <v>470</v>
      </c>
      <c r="C52" s="17">
        <v>0.61869286822684233</v>
      </c>
      <c r="D52" s="17">
        <v>0.70969221107614799</v>
      </c>
      <c r="E52" s="15"/>
      <c r="F52" s="15"/>
      <c r="G52" s="15"/>
      <c r="O52" s="19"/>
      <c r="P52" s="19"/>
      <c r="Q52" s="19"/>
      <c r="R52" s="19"/>
      <c r="T52" s="19"/>
      <c r="U52" s="15"/>
      <c r="V52" s="19"/>
      <c r="W52" s="15"/>
    </row>
    <row r="53" spans="2:23" x14ac:dyDescent="0.25">
      <c r="B53" s="3">
        <v>480</v>
      </c>
      <c r="C53" s="17">
        <v>0.95815237797766395</v>
      </c>
      <c r="D53" s="17">
        <v>0.96758630085096331</v>
      </c>
      <c r="E53" s="15"/>
      <c r="F53" s="15"/>
      <c r="G53" s="15"/>
      <c r="O53" s="19"/>
      <c r="P53" s="19"/>
      <c r="Q53" s="19"/>
      <c r="R53" s="19"/>
      <c r="T53" s="19"/>
      <c r="U53" s="15"/>
      <c r="V53" s="19"/>
      <c r="W53" s="15"/>
    </row>
    <row r="54" spans="2:23" x14ac:dyDescent="0.25">
      <c r="B54" s="3">
        <v>490</v>
      </c>
      <c r="C54" s="17">
        <v>0.96500071440675994</v>
      </c>
      <c r="D54" s="17">
        <v>0.96948028429688349</v>
      </c>
      <c r="E54" s="15"/>
      <c r="F54" s="15"/>
      <c r="G54" s="15"/>
      <c r="O54" s="19"/>
      <c r="P54" s="19"/>
      <c r="Q54" s="19"/>
      <c r="R54" s="19"/>
      <c r="T54" s="19"/>
      <c r="U54" s="15"/>
      <c r="V54" s="19"/>
      <c r="W54" s="15"/>
    </row>
    <row r="55" spans="2:23" x14ac:dyDescent="0.25">
      <c r="B55" s="3">
        <v>500</v>
      </c>
      <c r="C55" s="17">
        <v>0.97050330786943961</v>
      </c>
      <c r="D55" s="17">
        <v>0.9743581223646216</v>
      </c>
      <c r="E55" s="15"/>
      <c r="F55" s="15"/>
      <c r="G55" s="15"/>
      <c r="O55" s="19"/>
      <c r="P55" s="19"/>
      <c r="Q55" s="19"/>
      <c r="R55" s="19"/>
      <c r="T55" s="19"/>
      <c r="U55" s="15"/>
      <c r="V55" s="19"/>
      <c r="W55" s="15"/>
    </row>
    <row r="56" spans="2:23" x14ac:dyDescent="0.25">
      <c r="B56" s="3">
        <v>510</v>
      </c>
      <c r="C56" s="17">
        <v>0.97148686322267219</v>
      </c>
      <c r="D56" s="17">
        <v>0.97561413243928441</v>
      </c>
      <c r="E56" s="15"/>
      <c r="F56" s="15"/>
      <c r="G56" s="15"/>
      <c r="O56" s="19"/>
      <c r="P56" s="19"/>
      <c r="Q56" s="19"/>
      <c r="R56" s="19"/>
      <c r="T56" s="19"/>
      <c r="U56" s="15"/>
      <c r="V56" s="19"/>
      <c r="W56" s="15"/>
    </row>
    <row r="57" spans="2:23" x14ac:dyDescent="0.25">
      <c r="B57" s="3">
        <v>520</v>
      </c>
      <c r="C57" s="17">
        <v>0.97505225137814044</v>
      </c>
      <c r="D57" s="17">
        <v>0.97735194532036551</v>
      </c>
      <c r="E57" s="15"/>
      <c r="F57" s="15"/>
      <c r="G57" s="15"/>
      <c r="O57" s="19"/>
      <c r="P57" s="19"/>
      <c r="Q57" s="19"/>
      <c r="R57" s="19"/>
      <c r="T57" s="19"/>
      <c r="U57" s="15"/>
      <c r="V57" s="19"/>
      <c r="W57" s="15"/>
    </row>
    <row r="58" spans="2:23" x14ac:dyDescent="0.25">
      <c r="B58" s="3">
        <v>530</v>
      </c>
      <c r="C58" s="17">
        <v>0.9768133471119691</v>
      </c>
      <c r="D58" s="17">
        <v>0.97965795323522264</v>
      </c>
      <c r="E58" s="15"/>
      <c r="F58" s="15"/>
      <c r="G58" s="15"/>
      <c r="O58" s="19"/>
      <c r="P58" s="19"/>
      <c r="Q58" s="19"/>
      <c r="R58" s="19"/>
      <c r="T58" s="19"/>
      <c r="U58" s="15"/>
      <c r="V58" s="19"/>
      <c r="W58" s="15"/>
    </row>
    <row r="59" spans="2:23" x14ac:dyDescent="0.25">
      <c r="B59" s="3">
        <v>540</v>
      </c>
      <c r="C59" s="17">
        <v>0.98825050091543742</v>
      </c>
      <c r="D59" s="17">
        <v>0.99830870601057298</v>
      </c>
      <c r="E59" s="15"/>
      <c r="F59" s="15"/>
      <c r="G59" s="15"/>
      <c r="O59" s="19"/>
      <c r="P59" s="19"/>
      <c r="Q59" s="19"/>
      <c r="R59" s="19"/>
      <c r="T59" s="19"/>
      <c r="U59" s="15"/>
      <c r="V59" s="19"/>
      <c r="W59" s="15"/>
    </row>
    <row r="60" spans="2:23" x14ac:dyDescent="0.25">
      <c r="B60" s="3">
        <v>550</v>
      </c>
      <c r="C60" s="17">
        <v>0.99308520712811799</v>
      </c>
      <c r="D60" s="17">
        <v>0.99920917884187888</v>
      </c>
      <c r="E60" s="15"/>
      <c r="F60" s="15"/>
      <c r="G60" s="15"/>
      <c r="O60" s="19"/>
      <c r="P60" s="19"/>
      <c r="Q60" s="19"/>
      <c r="R60" s="19"/>
      <c r="T60" s="19"/>
      <c r="U60" s="15"/>
      <c r="V60" s="19"/>
      <c r="W60" s="15"/>
    </row>
    <row r="61" spans="2:23" x14ac:dyDescent="0.25">
      <c r="B61" s="3">
        <v>560</v>
      </c>
      <c r="C61" s="17">
        <v>0.99544773366915984</v>
      </c>
      <c r="D61" s="17">
        <v>1.0000166138898765</v>
      </c>
      <c r="E61" s="15"/>
      <c r="F61" s="15"/>
      <c r="G61" s="15"/>
      <c r="O61" s="19"/>
      <c r="P61" s="19"/>
      <c r="Q61" s="19"/>
      <c r="R61" s="19"/>
      <c r="T61" s="19"/>
      <c r="U61" s="15"/>
      <c r="V61" s="19"/>
      <c r="W61" s="15"/>
    </row>
    <row r="62" spans="2:23" x14ac:dyDescent="0.25">
      <c r="B62" s="3">
        <v>600</v>
      </c>
      <c r="C62" s="17">
        <v>1</v>
      </c>
      <c r="D62" s="17">
        <v>1</v>
      </c>
      <c r="E62" s="15"/>
      <c r="F62" s="15"/>
      <c r="G62" s="15"/>
      <c r="O62" s="19"/>
      <c r="P62" s="19"/>
      <c r="Q62" s="19"/>
      <c r="R62" s="19"/>
      <c r="T62" s="19"/>
      <c r="U62" s="15"/>
      <c r="V62" s="19"/>
      <c r="W62" s="15"/>
    </row>
    <row r="63" spans="2:23" x14ac:dyDescent="0.25">
      <c r="B63" s="23"/>
      <c r="C63" s="24"/>
      <c r="D63" s="24"/>
      <c r="E63" s="15"/>
      <c r="F63" s="15"/>
      <c r="G63" s="15"/>
      <c r="O63" s="19"/>
      <c r="P63" s="19"/>
      <c r="Q63" s="19"/>
      <c r="R63" s="19"/>
      <c r="T63" s="19"/>
      <c r="U63" s="15"/>
      <c r="V63" s="19"/>
      <c r="W63" s="15"/>
    </row>
    <row r="64" spans="2:23" x14ac:dyDescent="0.25">
      <c r="B64" s="2" t="s">
        <v>323</v>
      </c>
      <c r="C64" s="15"/>
      <c r="D64" s="15"/>
      <c r="O64" s="19"/>
      <c r="P64" s="19"/>
      <c r="Q64" s="19"/>
      <c r="R64" s="19"/>
      <c r="T64" s="19"/>
      <c r="U64" s="15"/>
      <c r="V64" s="19"/>
    </row>
    <row r="65" spans="2:8" ht="41.25" customHeight="1" x14ac:dyDescent="0.25">
      <c r="B65" s="91" t="s">
        <v>318</v>
      </c>
      <c r="C65" s="91"/>
      <c r="D65" s="91"/>
      <c r="E65" s="91"/>
      <c r="F65" s="91"/>
      <c r="G65" s="91"/>
      <c r="H65" s="91"/>
    </row>
    <row r="66" spans="2:8" x14ac:dyDescent="0.25">
      <c r="B66" s="2" t="s">
        <v>319</v>
      </c>
    </row>
  </sheetData>
  <mergeCells count="1">
    <mergeCell ref="B65:H6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showGridLines="0" workbookViewId="0"/>
  </sheetViews>
  <sheetFormatPr baseColWidth="10" defaultRowHeight="12.75" x14ac:dyDescent="0.25"/>
  <cols>
    <col min="1" max="1" width="4.7109375" style="2" customWidth="1"/>
    <col min="2" max="2" width="18.28515625" style="2" bestFit="1" customWidth="1"/>
    <col min="3" max="3" width="9.85546875" style="2" customWidth="1"/>
    <col min="4" max="4" width="16.5703125" style="2" customWidth="1"/>
    <col min="5" max="5" width="15.85546875" style="2" customWidth="1"/>
    <col min="6" max="6" width="15.7109375" style="2" customWidth="1"/>
    <col min="7" max="7" width="23" style="2" customWidth="1"/>
    <col min="8" max="16384" width="11.42578125" style="2"/>
  </cols>
  <sheetData>
    <row r="2" spans="2:13" x14ac:dyDescent="0.25">
      <c r="B2" s="1" t="s">
        <v>262</v>
      </c>
    </row>
    <row r="4" spans="2:13" x14ac:dyDescent="0.25">
      <c r="B4" s="94"/>
      <c r="C4" s="95"/>
      <c r="D4" s="103" t="s">
        <v>263</v>
      </c>
      <c r="E4" s="103"/>
      <c r="F4" s="103" t="s">
        <v>362</v>
      </c>
      <c r="G4" s="103"/>
    </row>
    <row r="5" spans="2:13" x14ac:dyDescent="0.25">
      <c r="B5" s="98"/>
      <c r="C5" s="99"/>
      <c r="D5" s="13" t="s">
        <v>38</v>
      </c>
      <c r="E5" s="13" t="s">
        <v>264</v>
      </c>
      <c r="F5" s="13" t="s">
        <v>38</v>
      </c>
      <c r="G5" s="13" t="s">
        <v>264</v>
      </c>
    </row>
    <row r="6" spans="2:13" x14ac:dyDescent="0.25">
      <c r="B6" s="92" t="s">
        <v>73</v>
      </c>
      <c r="C6" s="3" t="s">
        <v>6</v>
      </c>
      <c r="D6" s="3">
        <v>1163</v>
      </c>
      <c r="E6" s="3">
        <v>1761</v>
      </c>
      <c r="F6" s="3">
        <v>1562</v>
      </c>
      <c r="G6" s="3">
        <v>2311</v>
      </c>
    </row>
    <row r="7" spans="2:13" x14ac:dyDescent="0.25">
      <c r="B7" s="102"/>
      <c r="C7" s="3" t="s">
        <v>39</v>
      </c>
      <c r="D7" s="116">
        <v>0.14000000000000001</v>
      </c>
      <c r="E7" s="116"/>
      <c r="F7" s="117">
        <v>0.08</v>
      </c>
      <c r="G7" s="117"/>
      <c r="J7" s="118"/>
      <c r="K7" s="118"/>
      <c r="L7" s="118"/>
      <c r="M7" s="118"/>
    </row>
    <row r="8" spans="2:13" x14ac:dyDescent="0.25">
      <c r="B8" s="93"/>
      <c r="C8" s="3" t="s">
        <v>41</v>
      </c>
      <c r="D8" s="116">
        <v>0.34</v>
      </c>
      <c r="E8" s="116"/>
      <c r="F8" s="117">
        <v>0.32</v>
      </c>
      <c r="G8" s="117"/>
      <c r="J8" s="118"/>
      <c r="K8" s="118"/>
      <c r="L8" s="118"/>
      <c r="M8" s="118"/>
    </row>
    <row r="9" spans="2:13" x14ac:dyDescent="0.25">
      <c r="B9" s="92" t="s">
        <v>74</v>
      </c>
      <c r="C9" s="3" t="s">
        <v>6</v>
      </c>
      <c r="D9" s="3">
        <v>1163</v>
      </c>
      <c r="E9" s="3">
        <v>1654</v>
      </c>
      <c r="F9" s="3">
        <v>1562</v>
      </c>
      <c r="G9" s="3">
        <v>2143</v>
      </c>
    </row>
    <row r="10" spans="2:13" x14ac:dyDescent="0.25">
      <c r="B10" s="102"/>
      <c r="C10" s="3" t="s">
        <v>39</v>
      </c>
      <c r="D10" s="116">
        <v>0.15</v>
      </c>
      <c r="E10" s="116"/>
      <c r="F10" s="117">
        <v>0.09</v>
      </c>
      <c r="G10" s="117"/>
      <c r="J10" s="118"/>
      <c r="K10" s="118"/>
      <c r="L10" s="118"/>
      <c r="M10" s="118"/>
    </row>
    <row r="11" spans="2:13" x14ac:dyDescent="0.25">
      <c r="B11" s="93"/>
      <c r="C11" s="3" t="s">
        <v>41</v>
      </c>
      <c r="D11" s="116">
        <v>0.29746070133010882</v>
      </c>
      <c r="E11" s="116"/>
      <c r="F11" s="117">
        <v>0.27111525898273447</v>
      </c>
      <c r="G11" s="117"/>
      <c r="J11" s="119"/>
      <c r="K11" s="119"/>
      <c r="L11" s="119"/>
      <c r="M11" s="119"/>
    </row>
    <row r="12" spans="2:13" x14ac:dyDescent="0.25">
      <c r="B12" s="92" t="s">
        <v>75</v>
      </c>
      <c r="C12" s="3" t="s">
        <v>6</v>
      </c>
      <c r="D12" s="3">
        <v>0</v>
      </c>
      <c r="E12" s="3">
        <v>107</v>
      </c>
      <c r="F12" s="3">
        <v>0</v>
      </c>
      <c r="G12" s="3">
        <v>168</v>
      </c>
    </row>
    <row r="13" spans="2:13" x14ac:dyDescent="0.25">
      <c r="B13" s="102"/>
      <c r="C13" s="3" t="s">
        <v>39</v>
      </c>
      <c r="D13" s="115" t="s">
        <v>100</v>
      </c>
      <c r="E13" s="115"/>
      <c r="F13" s="115" t="s">
        <v>100</v>
      </c>
      <c r="G13" s="115"/>
      <c r="J13" s="120"/>
      <c r="K13" s="121"/>
      <c r="L13" s="120"/>
      <c r="M13" s="121"/>
    </row>
    <row r="14" spans="2:13" x14ac:dyDescent="0.25">
      <c r="B14" s="93"/>
      <c r="C14" s="3" t="s">
        <v>41</v>
      </c>
      <c r="D14" s="115" t="s">
        <v>101</v>
      </c>
      <c r="E14" s="115"/>
      <c r="F14" s="115" t="s">
        <v>102</v>
      </c>
      <c r="G14" s="115"/>
      <c r="J14" s="120"/>
      <c r="K14" s="121"/>
      <c r="L14" s="120"/>
      <c r="M14" s="121"/>
    </row>
    <row r="15" spans="2:13" x14ac:dyDescent="0.25">
      <c r="B15" s="23"/>
      <c r="C15" s="23"/>
      <c r="D15" s="23"/>
      <c r="E15" s="23"/>
      <c r="F15" s="23"/>
      <c r="G15" s="23"/>
      <c r="J15" s="25"/>
      <c r="K15" s="26"/>
      <c r="L15" s="25"/>
      <c r="M15" s="26"/>
    </row>
    <row r="16" spans="2:13" ht="36.75" customHeight="1" x14ac:dyDescent="0.25">
      <c r="B16" s="91" t="s">
        <v>367</v>
      </c>
      <c r="C16" s="91"/>
      <c r="D16" s="91"/>
      <c r="E16" s="91"/>
      <c r="F16" s="91"/>
      <c r="G16" s="91"/>
      <c r="H16" s="91"/>
      <c r="I16" s="91"/>
    </row>
    <row r="17" spans="2:9" ht="39" customHeight="1" x14ac:dyDescent="0.25">
      <c r="B17" s="91" t="s">
        <v>318</v>
      </c>
      <c r="C17" s="91"/>
      <c r="D17" s="91"/>
      <c r="E17" s="91"/>
      <c r="F17" s="91"/>
      <c r="G17" s="91"/>
      <c r="H17" s="91"/>
      <c r="I17" s="91"/>
    </row>
    <row r="18" spans="2:9" ht="14.25" customHeight="1" x14ac:dyDescent="0.25">
      <c r="B18" s="2" t="s">
        <v>319</v>
      </c>
    </row>
  </sheetData>
  <mergeCells count="32">
    <mergeCell ref="B16:I16"/>
    <mergeCell ref="B17:I17"/>
    <mergeCell ref="J7:K7"/>
    <mergeCell ref="J8:K8"/>
    <mergeCell ref="L7:M7"/>
    <mergeCell ref="L8:M8"/>
    <mergeCell ref="L10:M10"/>
    <mergeCell ref="L11:M11"/>
    <mergeCell ref="J10:K10"/>
    <mergeCell ref="J11:K11"/>
    <mergeCell ref="J13:K13"/>
    <mergeCell ref="J14:K14"/>
    <mergeCell ref="L13:M13"/>
    <mergeCell ref="L14:M14"/>
    <mergeCell ref="F13:G13"/>
    <mergeCell ref="F14:G14"/>
    <mergeCell ref="F10:G10"/>
    <mergeCell ref="F11:G11"/>
    <mergeCell ref="B4:C5"/>
    <mergeCell ref="B6:B8"/>
    <mergeCell ref="B9:B11"/>
    <mergeCell ref="D4:E4"/>
    <mergeCell ref="F4:G4"/>
    <mergeCell ref="D7:E7"/>
    <mergeCell ref="D8:E8"/>
    <mergeCell ref="F7:G7"/>
    <mergeCell ref="F8:G8"/>
    <mergeCell ref="B12:B14"/>
    <mergeCell ref="D13:E13"/>
    <mergeCell ref="D14:E14"/>
    <mergeCell ref="D10:E10"/>
    <mergeCell ref="D11:E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showGridLines="0" workbookViewId="0"/>
  </sheetViews>
  <sheetFormatPr baseColWidth="10" defaultRowHeight="12.75" x14ac:dyDescent="0.25"/>
  <cols>
    <col min="1" max="1" width="4.7109375" style="2" customWidth="1"/>
    <col min="2" max="2" width="29" style="2" customWidth="1"/>
    <col min="3" max="3" width="42.5703125" style="2" bestFit="1" customWidth="1"/>
    <col min="4" max="4" width="18.42578125" style="2" bestFit="1" customWidth="1"/>
    <col min="5" max="5" width="15.5703125" style="2" bestFit="1" customWidth="1"/>
    <col min="6" max="7" width="16.5703125" style="2" bestFit="1" customWidth="1"/>
    <col min="8" max="16384" width="11.42578125" style="2"/>
  </cols>
  <sheetData>
    <row r="2" spans="2:8" x14ac:dyDescent="0.25">
      <c r="B2" s="1" t="s">
        <v>265</v>
      </c>
    </row>
    <row r="4" spans="2:8" x14ac:dyDescent="0.25">
      <c r="B4" s="115"/>
      <c r="C4" s="115"/>
      <c r="D4" s="103" t="s">
        <v>113</v>
      </c>
      <c r="E4" s="103"/>
      <c r="F4" s="103"/>
      <c r="G4" s="103"/>
    </row>
    <row r="5" spans="2:8" x14ac:dyDescent="0.25">
      <c r="B5" s="115"/>
      <c r="C5" s="115"/>
      <c r="D5" s="13" t="s">
        <v>114</v>
      </c>
      <c r="E5" s="13" t="s">
        <v>266</v>
      </c>
      <c r="F5" s="13" t="s">
        <v>267</v>
      </c>
      <c r="G5" s="13" t="s">
        <v>268</v>
      </c>
    </row>
    <row r="6" spans="2:8" x14ac:dyDescent="0.25">
      <c r="B6" s="115" t="s">
        <v>208</v>
      </c>
      <c r="C6" s="3" t="s">
        <v>115</v>
      </c>
      <c r="D6" s="3">
        <v>95</v>
      </c>
      <c r="E6" s="17">
        <v>0.17</v>
      </c>
      <c r="F6" s="17">
        <v>0.22</v>
      </c>
      <c r="G6" s="17">
        <v>0.61</v>
      </c>
    </row>
    <row r="7" spans="2:8" x14ac:dyDescent="0.25">
      <c r="B7" s="115"/>
      <c r="C7" s="3" t="s">
        <v>210</v>
      </c>
      <c r="D7" s="3">
        <v>80</v>
      </c>
      <c r="E7" s="17">
        <v>0.19</v>
      </c>
      <c r="F7" s="17">
        <v>0.25</v>
      </c>
      <c r="G7" s="17">
        <v>0.56000000000000005</v>
      </c>
    </row>
    <row r="8" spans="2:8" x14ac:dyDescent="0.25">
      <c r="B8" s="115"/>
      <c r="C8" s="3" t="s">
        <v>116</v>
      </c>
      <c r="D8" s="3" t="s">
        <v>117</v>
      </c>
      <c r="E8" s="17">
        <v>7.0000000000000007E-2</v>
      </c>
      <c r="F8" s="17">
        <v>0.09</v>
      </c>
      <c r="G8" s="17">
        <v>0.84</v>
      </c>
    </row>
    <row r="9" spans="2:8" x14ac:dyDescent="0.25">
      <c r="B9" s="115"/>
      <c r="C9" s="3" t="s">
        <v>210</v>
      </c>
      <c r="D9" s="3">
        <v>728</v>
      </c>
      <c r="E9" s="17">
        <v>0.13</v>
      </c>
      <c r="F9" s="17">
        <v>0.14000000000000001</v>
      </c>
      <c r="G9" s="17">
        <v>0.72</v>
      </c>
    </row>
    <row r="10" spans="2:8" x14ac:dyDescent="0.25">
      <c r="B10" s="23"/>
      <c r="C10" s="23"/>
      <c r="D10" s="23"/>
      <c r="E10" s="24"/>
      <c r="F10" s="24"/>
      <c r="G10" s="24"/>
    </row>
    <row r="11" spans="2:8" ht="34.5" customHeight="1" x14ac:dyDescent="0.25">
      <c r="B11" s="91" t="s">
        <v>322</v>
      </c>
      <c r="C11" s="91"/>
      <c r="D11" s="91"/>
      <c r="E11" s="91"/>
      <c r="F11" s="91"/>
      <c r="G11" s="91"/>
      <c r="H11" s="91"/>
    </row>
    <row r="12" spans="2:8" ht="27" customHeight="1" x14ac:dyDescent="0.25">
      <c r="B12" s="91" t="s">
        <v>318</v>
      </c>
      <c r="C12" s="91"/>
      <c r="D12" s="91"/>
      <c r="E12" s="91"/>
      <c r="F12" s="91"/>
      <c r="G12" s="91"/>
      <c r="H12" s="91"/>
    </row>
    <row r="13" spans="2:8" x14ac:dyDescent="0.25">
      <c r="B13" s="2" t="s">
        <v>319</v>
      </c>
    </row>
  </sheetData>
  <mergeCells count="5">
    <mergeCell ref="B4:C5"/>
    <mergeCell ref="D4:G4"/>
    <mergeCell ref="B6:B9"/>
    <mergeCell ref="B11:H11"/>
    <mergeCell ref="B12:H1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showGridLines="0" tabSelected="1" topLeftCell="A4" workbookViewId="0">
      <selection activeCell="D19" sqref="D19"/>
    </sheetView>
  </sheetViews>
  <sheetFormatPr baseColWidth="10" defaultRowHeight="12.75" x14ac:dyDescent="0.25"/>
  <cols>
    <col min="1" max="1" width="3.28515625" style="2" customWidth="1"/>
    <col min="2" max="2" width="36.28515625" style="2" bestFit="1" customWidth="1"/>
    <col min="3" max="3" width="41" style="2" bestFit="1" customWidth="1"/>
    <col min="4" max="4" width="45.5703125" style="2" customWidth="1"/>
    <col min="5" max="5" width="4.5703125" style="15" customWidth="1"/>
    <col min="6" max="6" width="25.5703125" style="2" bestFit="1" customWidth="1"/>
    <col min="7" max="7" width="9.85546875" style="2" customWidth="1"/>
    <col min="8" max="16384" width="11.42578125" style="2"/>
  </cols>
  <sheetData>
    <row r="2" spans="2:7" x14ac:dyDescent="0.25">
      <c r="B2" s="1" t="s">
        <v>269</v>
      </c>
    </row>
    <row r="4" spans="2:7" x14ac:dyDescent="0.25">
      <c r="B4" s="100" t="s">
        <v>368</v>
      </c>
      <c r="C4" s="104"/>
      <c r="D4" s="101"/>
      <c r="E4" s="16" t="s">
        <v>41</v>
      </c>
      <c r="F4" s="13" t="s">
        <v>160</v>
      </c>
      <c r="G4" s="16" t="s">
        <v>39</v>
      </c>
    </row>
    <row r="5" spans="2:7" x14ac:dyDescent="0.25">
      <c r="B5" s="92" t="s">
        <v>42</v>
      </c>
      <c r="C5" s="92" t="s">
        <v>43</v>
      </c>
      <c r="D5" s="3" t="s">
        <v>44</v>
      </c>
      <c r="E5" s="17">
        <v>0.36</v>
      </c>
      <c r="F5" s="18">
        <v>339.35</v>
      </c>
      <c r="G5" s="17">
        <v>0.18115830590840587</v>
      </c>
    </row>
    <row r="6" spans="2:7" x14ac:dyDescent="0.25">
      <c r="B6" s="102"/>
      <c r="C6" s="102"/>
      <c r="D6" s="3" t="s">
        <v>46</v>
      </c>
      <c r="E6" s="17">
        <v>0.4</v>
      </c>
      <c r="F6" s="18">
        <v>591.18000000000006</v>
      </c>
      <c r="G6" s="17">
        <v>0.1016774753853851</v>
      </c>
    </row>
    <row r="7" spans="2:7" x14ac:dyDescent="0.25">
      <c r="B7" s="102"/>
      <c r="C7" s="102"/>
      <c r="D7" s="3" t="s">
        <v>45</v>
      </c>
      <c r="E7" s="17">
        <v>0.16</v>
      </c>
      <c r="F7" s="18">
        <v>464.81666666666666</v>
      </c>
      <c r="G7" s="17">
        <v>9.664372504036027E-2</v>
      </c>
    </row>
    <row r="8" spans="2:7" x14ac:dyDescent="0.25">
      <c r="B8" s="102"/>
      <c r="C8" s="102"/>
      <c r="D8" s="3" t="s">
        <v>47</v>
      </c>
      <c r="E8" s="17">
        <v>0.59</v>
      </c>
      <c r="F8" s="18">
        <v>49.806666666666658</v>
      </c>
      <c r="G8" s="17">
        <v>0.1821143508714774</v>
      </c>
    </row>
    <row r="9" spans="2:7" x14ac:dyDescent="0.25">
      <c r="B9" s="102"/>
      <c r="C9" s="102"/>
      <c r="D9" s="3" t="s">
        <v>24</v>
      </c>
      <c r="E9" s="17">
        <v>0.49</v>
      </c>
      <c r="F9" s="18">
        <v>80.783333333333331</v>
      </c>
      <c r="G9" s="17">
        <v>0.31705930138099109</v>
      </c>
    </row>
    <row r="10" spans="2:7" x14ac:dyDescent="0.25">
      <c r="B10" s="102"/>
      <c r="C10" s="93"/>
      <c r="D10" s="3" t="s">
        <v>48</v>
      </c>
      <c r="E10" s="17">
        <v>0.41</v>
      </c>
      <c r="F10" s="18">
        <v>234.97666666666669</v>
      </c>
      <c r="G10" s="17">
        <v>0.2133195836730778</v>
      </c>
    </row>
    <row r="11" spans="2:7" ht="15.75" customHeight="1" x14ac:dyDescent="0.25">
      <c r="B11" s="102"/>
      <c r="C11" s="92" t="s">
        <v>361</v>
      </c>
      <c r="D11" s="3" t="s">
        <v>49</v>
      </c>
      <c r="E11" s="17">
        <v>0.61</v>
      </c>
      <c r="F11" s="18">
        <v>258.73666666666662</v>
      </c>
      <c r="G11" s="17">
        <v>0.18407297666211672</v>
      </c>
    </row>
    <row r="12" spans="2:7" x14ac:dyDescent="0.25">
      <c r="B12" s="102"/>
      <c r="C12" s="102"/>
      <c r="D12" s="3" t="s">
        <v>50</v>
      </c>
      <c r="E12" s="17">
        <v>0.15</v>
      </c>
      <c r="F12" s="18">
        <v>558.56999999999994</v>
      </c>
      <c r="G12" s="17">
        <v>0.12469838954042983</v>
      </c>
    </row>
    <row r="13" spans="2:7" x14ac:dyDescent="0.25">
      <c r="B13" s="102"/>
      <c r="C13" s="102"/>
      <c r="D13" s="3" t="s">
        <v>51</v>
      </c>
      <c r="E13" s="17">
        <v>0.33</v>
      </c>
      <c r="F13" s="18">
        <v>616.05333333333328</v>
      </c>
      <c r="G13" s="17">
        <v>0.15542339280657042</v>
      </c>
    </row>
    <row r="14" spans="2:7" x14ac:dyDescent="0.25">
      <c r="B14" s="102"/>
      <c r="C14" s="93"/>
      <c r="D14" s="3" t="s">
        <v>52</v>
      </c>
      <c r="E14" s="17">
        <v>0.46</v>
      </c>
      <c r="F14" s="18">
        <v>327.54333333333329</v>
      </c>
      <c r="G14" s="17">
        <v>0.10121095754994962</v>
      </c>
    </row>
    <row r="15" spans="2:7" x14ac:dyDescent="0.25">
      <c r="B15" s="102"/>
      <c r="C15" s="92" t="s">
        <v>53</v>
      </c>
      <c r="D15" s="3" t="s">
        <v>410</v>
      </c>
      <c r="E15" s="17">
        <v>0.45</v>
      </c>
      <c r="F15" s="18">
        <v>342.99333333333334</v>
      </c>
      <c r="G15" s="17">
        <v>0.15113753693879731</v>
      </c>
    </row>
    <row r="16" spans="2:7" x14ac:dyDescent="0.25">
      <c r="B16" s="102"/>
      <c r="C16" s="102"/>
      <c r="D16" s="3" t="s">
        <v>369</v>
      </c>
      <c r="E16" s="17">
        <v>0.3</v>
      </c>
      <c r="F16" s="18">
        <v>151.48000000000002</v>
      </c>
      <c r="G16" s="17">
        <v>0.16539026601231593</v>
      </c>
    </row>
    <row r="17" spans="2:8" x14ac:dyDescent="0.25">
      <c r="B17" s="102"/>
      <c r="C17" s="102"/>
      <c r="D17" s="3" t="s">
        <v>370</v>
      </c>
      <c r="E17" s="17">
        <v>0.18</v>
      </c>
      <c r="F17" s="18">
        <v>235.4</v>
      </c>
      <c r="G17" s="17">
        <v>0.15075047066341951</v>
      </c>
    </row>
    <row r="18" spans="2:8" x14ac:dyDescent="0.25">
      <c r="B18" s="102"/>
      <c r="C18" s="102"/>
      <c r="D18" s="3" t="s">
        <v>411</v>
      </c>
      <c r="E18" s="17">
        <v>0.28000000000000003</v>
      </c>
      <c r="F18" s="18">
        <v>680</v>
      </c>
      <c r="G18" s="17">
        <v>0.12</v>
      </c>
      <c r="H18" s="19"/>
    </row>
    <row r="19" spans="2:8" x14ac:dyDescent="0.25">
      <c r="B19" s="102"/>
      <c r="C19" s="93"/>
      <c r="D19" s="20" t="s">
        <v>139</v>
      </c>
      <c r="E19" s="15">
        <v>0.46</v>
      </c>
      <c r="F19" s="21">
        <v>351</v>
      </c>
      <c r="G19" s="22">
        <v>0.13</v>
      </c>
    </row>
    <row r="20" spans="2:8" x14ac:dyDescent="0.25">
      <c r="B20" s="102"/>
      <c r="C20" s="92" t="s">
        <v>54</v>
      </c>
      <c r="D20" s="3" t="s">
        <v>55</v>
      </c>
      <c r="E20" s="17">
        <v>0.18</v>
      </c>
      <c r="F20" s="18">
        <v>1046</v>
      </c>
      <c r="G20" s="17">
        <v>0.14000000000000001</v>
      </c>
    </row>
    <row r="21" spans="2:8" x14ac:dyDescent="0.25">
      <c r="B21" s="102"/>
      <c r="C21" s="93"/>
      <c r="D21" s="3" t="s">
        <v>56</v>
      </c>
      <c r="E21" s="17">
        <v>0.56999999999999995</v>
      </c>
      <c r="F21" s="18">
        <v>715</v>
      </c>
      <c r="G21" s="17">
        <v>0.14000000000000001</v>
      </c>
    </row>
    <row r="22" spans="2:8" x14ac:dyDescent="0.25">
      <c r="B22" s="102"/>
      <c r="C22" s="92" t="s">
        <v>57</v>
      </c>
      <c r="D22" s="3" t="s">
        <v>55</v>
      </c>
      <c r="E22" s="17">
        <v>0.21</v>
      </c>
      <c r="F22" s="18">
        <v>568</v>
      </c>
      <c r="G22" s="17">
        <v>0.14000000000000001</v>
      </c>
    </row>
    <row r="23" spans="2:8" x14ac:dyDescent="0.25">
      <c r="B23" s="102"/>
      <c r="C23" s="93"/>
      <c r="D23" s="3" t="s">
        <v>56</v>
      </c>
      <c r="E23" s="17">
        <v>0.4</v>
      </c>
      <c r="F23" s="18">
        <v>1193</v>
      </c>
      <c r="G23" s="17">
        <v>0.14000000000000001</v>
      </c>
    </row>
    <row r="24" spans="2:8" x14ac:dyDescent="0.25">
      <c r="B24" s="102"/>
      <c r="C24" s="92" t="s">
        <v>58</v>
      </c>
      <c r="D24" s="3" t="s">
        <v>55</v>
      </c>
      <c r="E24" s="17">
        <v>0.16</v>
      </c>
      <c r="F24" s="18">
        <v>391</v>
      </c>
      <c r="G24" s="17">
        <v>0.09</v>
      </c>
    </row>
    <row r="25" spans="2:8" x14ac:dyDescent="0.25">
      <c r="B25" s="102"/>
      <c r="C25" s="93"/>
      <c r="D25" s="3" t="s">
        <v>56</v>
      </c>
      <c r="E25" s="17">
        <v>0.39</v>
      </c>
      <c r="F25" s="18">
        <v>1369</v>
      </c>
      <c r="G25" s="17">
        <v>0.25</v>
      </c>
    </row>
    <row r="26" spans="2:8" x14ac:dyDescent="0.25">
      <c r="B26" s="102"/>
      <c r="C26" s="122" t="s">
        <v>159</v>
      </c>
      <c r="D26" s="3" t="s">
        <v>155</v>
      </c>
      <c r="E26" s="17">
        <v>0.3872572039524842</v>
      </c>
      <c r="F26" s="18">
        <v>328.57309999999995</v>
      </c>
      <c r="G26" s="17">
        <v>0.37688619923032141</v>
      </c>
    </row>
    <row r="27" spans="2:8" x14ac:dyDescent="0.25">
      <c r="B27" s="102"/>
      <c r="C27" s="123"/>
      <c r="D27" s="3" t="s">
        <v>156</v>
      </c>
      <c r="E27" s="17">
        <v>0.32912808831531737</v>
      </c>
      <c r="F27" s="18">
        <v>360.92493333333334</v>
      </c>
      <c r="G27" s="17">
        <v>0.13777596244069409</v>
      </c>
    </row>
    <row r="28" spans="2:8" x14ac:dyDescent="0.25">
      <c r="B28" s="102"/>
      <c r="C28" s="123"/>
      <c r="D28" s="3" t="s">
        <v>157</v>
      </c>
      <c r="E28" s="17">
        <v>0.2989239434322758</v>
      </c>
      <c r="F28" s="18">
        <v>367.09036666666668</v>
      </c>
      <c r="G28" s="17">
        <v>8.9160273071987345E-2</v>
      </c>
    </row>
    <row r="29" spans="2:8" x14ac:dyDescent="0.25">
      <c r="B29" s="93"/>
      <c r="C29" s="123"/>
      <c r="D29" s="3" t="s">
        <v>158</v>
      </c>
      <c r="E29" s="17">
        <v>0.34429573237639588</v>
      </c>
      <c r="F29" s="18">
        <v>704.31156666666675</v>
      </c>
      <c r="G29" s="17">
        <v>5.9072713956509613E-2</v>
      </c>
    </row>
    <row r="30" spans="2:8" ht="15.75" customHeight="1" x14ac:dyDescent="0.25">
      <c r="B30" s="92" t="s">
        <v>91</v>
      </c>
      <c r="C30" s="92" t="s">
        <v>104</v>
      </c>
      <c r="D30" s="3" t="s">
        <v>59</v>
      </c>
      <c r="E30" s="17">
        <v>8.015494636471987E-2</v>
      </c>
      <c r="F30" s="18">
        <v>33.559999999999995</v>
      </c>
      <c r="G30" s="17">
        <v>3.0882194147500271E-2</v>
      </c>
    </row>
    <row r="31" spans="2:8" x14ac:dyDescent="0.25">
      <c r="B31" s="102"/>
      <c r="C31" s="102"/>
      <c r="D31" s="3" t="s">
        <v>60</v>
      </c>
      <c r="E31" s="17">
        <v>0.43802538493549725</v>
      </c>
      <c r="F31" s="18">
        <v>320.40000000000003</v>
      </c>
      <c r="G31" s="17">
        <v>0.16761389932798931</v>
      </c>
    </row>
    <row r="32" spans="2:8" x14ac:dyDescent="0.25">
      <c r="B32" s="102"/>
      <c r="C32" s="102"/>
      <c r="D32" s="3" t="s">
        <v>96</v>
      </c>
      <c r="E32" s="17">
        <v>0.29189297778306866</v>
      </c>
      <c r="F32" s="18">
        <v>448.00666666666666</v>
      </c>
      <c r="G32" s="17">
        <v>0.12692942177764235</v>
      </c>
    </row>
    <row r="33" spans="2:7" x14ac:dyDescent="0.25">
      <c r="B33" s="102"/>
      <c r="C33" s="102"/>
      <c r="D33" s="3" t="s">
        <v>97</v>
      </c>
      <c r="E33" s="17">
        <v>0.29723892901098392</v>
      </c>
      <c r="F33" s="18">
        <v>430.63</v>
      </c>
      <c r="G33" s="17">
        <v>0.15798169381753294</v>
      </c>
    </row>
    <row r="34" spans="2:7" x14ac:dyDescent="0.25">
      <c r="B34" s="102"/>
      <c r="C34" s="102"/>
      <c r="D34" s="3" t="s">
        <v>98</v>
      </c>
      <c r="E34" s="17">
        <v>0.37851741344719381</v>
      </c>
      <c r="F34" s="18">
        <v>388.78</v>
      </c>
      <c r="G34" s="17">
        <v>0.12093369754159425</v>
      </c>
    </row>
    <row r="35" spans="2:7" x14ac:dyDescent="0.25">
      <c r="B35" s="102"/>
      <c r="C35" s="93"/>
      <c r="D35" s="3" t="s">
        <v>61</v>
      </c>
      <c r="E35" s="17">
        <v>0.35325879204892963</v>
      </c>
      <c r="F35" s="18">
        <v>139.51999999999998</v>
      </c>
      <c r="G35" s="17">
        <v>0.12242334687846326</v>
      </c>
    </row>
    <row r="36" spans="2:7" x14ac:dyDescent="0.25">
      <c r="B36" s="102"/>
      <c r="C36" s="92" t="s">
        <v>103</v>
      </c>
      <c r="D36" s="3" t="s">
        <v>62</v>
      </c>
      <c r="E36" s="17">
        <v>0.54</v>
      </c>
      <c r="F36" s="18">
        <v>376.76333333333332</v>
      </c>
      <c r="G36" s="17">
        <v>0.20906869399945696</v>
      </c>
    </row>
    <row r="37" spans="2:7" x14ac:dyDescent="0.25">
      <c r="B37" s="102"/>
      <c r="C37" s="102"/>
      <c r="D37" s="3" t="s">
        <v>63</v>
      </c>
      <c r="E37" s="17">
        <v>0.36</v>
      </c>
      <c r="F37" s="18">
        <v>347.05333333333334</v>
      </c>
      <c r="G37" s="17">
        <v>0.16974169741697415</v>
      </c>
    </row>
    <row r="38" spans="2:7" x14ac:dyDescent="0.25">
      <c r="B38" s="102"/>
      <c r="C38" s="102"/>
      <c r="D38" s="3" t="s">
        <v>64</v>
      </c>
      <c r="E38" s="17">
        <v>0.28999999999999998</v>
      </c>
      <c r="F38" s="18">
        <v>451.73666666666668</v>
      </c>
      <c r="G38" s="17">
        <v>0.14030369308370921</v>
      </c>
    </row>
    <row r="39" spans="2:7" x14ac:dyDescent="0.25">
      <c r="B39" s="102"/>
      <c r="C39" s="93"/>
      <c r="D39" s="3" t="s">
        <v>65</v>
      </c>
      <c r="E39" s="17">
        <v>0.23</v>
      </c>
      <c r="F39" s="18">
        <v>585.34333333333336</v>
      </c>
      <c r="G39" s="17">
        <v>9.1536749975975565E-2</v>
      </c>
    </row>
    <row r="40" spans="2:7" ht="15" customHeight="1" x14ac:dyDescent="0.25">
      <c r="B40" s="102"/>
      <c r="C40" s="92" t="s">
        <v>99</v>
      </c>
      <c r="D40" s="3" t="s">
        <v>92</v>
      </c>
      <c r="E40" s="17">
        <v>0.36091810363089438</v>
      </c>
      <c r="F40" s="18">
        <v>314.70666666666665</v>
      </c>
      <c r="G40" s="17">
        <v>0.24432769279215075</v>
      </c>
    </row>
    <row r="41" spans="2:7" x14ac:dyDescent="0.25">
      <c r="B41" s="102"/>
      <c r="C41" s="102"/>
      <c r="D41" s="3" t="s">
        <v>93</v>
      </c>
      <c r="E41" s="17">
        <v>0.64808574991377244</v>
      </c>
      <c r="F41" s="18">
        <v>125.63666666666666</v>
      </c>
      <c r="G41" s="17">
        <v>0.19722557297949339</v>
      </c>
    </row>
    <row r="42" spans="2:7" x14ac:dyDescent="0.25">
      <c r="B42" s="102"/>
      <c r="C42" s="102"/>
      <c r="D42" s="3" t="s">
        <v>66</v>
      </c>
      <c r="E42" s="17">
        <v>0.37456245068085703</v>
      </c>
      <c r="F42" s="18">
        <v>164.74333333333334</v>
      </c>
      <c r="G42" s="17">
        <v>0.31399825304907641</v>
      </c>
    </row>
    <row r="43" spans="2:7" x14ac:dyDescent="0.25">
      <c r="B43" s="102"/>
      <c r="C43" s="102"/>
      <c r="D43" s="3" t="s">
        <v>67</v>
      </c>
      <c r="E43" s="17">
        <v>0.28984491992182537</v>
      </c>
      <c r="F43" s="18">
        <v>656.65</v>
      </c>
      <c r="G43" s="17">
        <v>3.1373081624337912E-2</v>
      </c>
    </row>
    <row r="44" spans="2:7" x14ac:dyDescent="0.25">
      <c r="B44" s="102"/>
      <c r="C44" s="102"/>
      <c r="D44" s="3" t="s">
        <v>94</v>
      </c>
      <c r="E44" s="17">
        <v>0.31797912481011426</v>
      </c>
      <c r="F44" s="18">
        <v>340.11666666666667</v>
      </c>
      <c r="G44" s="17">
        <v>4.3152751832159796E-2</v>
      </c>
    </row>
    <row r="45" spans="2:7" x14ac:dyDescent="0.25">
      <c r="B45" s="93"/>
      <c r="C45" s="93"/>
      <c r="D45" s="3" t="s">
        <v>95</v>
      </c>
      <c r="E45" s="17">
        <v>0.27081237424547278</v>
      </c>
      <c r="F45" s="18">
        <v>159.04</v>
      </c>
      <c r="G45" s="17">
        <v>0.38469719180247769</v>
      </c>
    </row>
    <row r="46" spans="2:7" x14ac:dyDescent="0.25">
      <c r="B46" s="124" t="s">
        <v>68</v>
      </c>
      <c r="C46" s="125"/>
      <c r="D46" s="126"/>
      <c r="E46" s="17">
        <v>0.34</v>
      </c>
      <c r="F46" s="3">
        <v>1761</v>
      </c>
      <c r="G46" s="17">
        <v>0.14000000000000001</v>
      </c>
    </row>
    <row r="47" spans="2:7" x14ac:dyDescent="0.25">
      <c r="B47" s="23"/>
      <c r="C47" s="23"/>
      <c r="D47" s="23"/>
      <c r="E47" s="24"/>
      <c r="F47" s="23"/>
      <c r="G47" s="24"/>
    </row>
    <row r="48" spans="2:7" x14ac:dyDescent="0.25">
      <c r="B48" s="2" t="s">
        <v>270</v>
      </c>
    </row>
    <row r="49" spans="2:8" ht="38.25" customHeight="1" x14ac:dyDescent="0.25">
      <c r="B49" s="91" t="s">
        <v>321</v>
      </c>
      <c r="C49" s="91"/>
      <c r="D49" s="91"/>
      <c r="E49" s="91"/>
      <c r="F49" s="91"/>
      <c r="G49" s="91"/>
      <c r="H49" s="91"/>
    </row>
    <row r="50" spans="2:8" x14ac:dyDescent="0.25">
      <c r="B50" s="2" t="s">
        <v>371</v>
      </c>
    </row>
    <row r="51" spans="2:8" ht="26.25" customHeight="1" x14ac:dyDescent="0.25">
      <c r="B51" s="91" t="s">
        <v>318</v>
      </c>
      <c r="C51" s="91"/>
      <c r="D51" s="91"/>
      <c r="E51" s="91"/>
      <c r="F51" s="91"/>
      <c r="G51" s="91"/>
      <c r="H51" s="91"/>
    </row>
    <row r="52" spans="2:8" x14ac:dyDescent="0.25">
      <c r="B52" s="2" t="s">
        <v>319</v>
      </c>
    </row>
  </sheetData>
  <mergeCells count="16">
    <mergeCell ref="B4:D4"/>
    <mergeCell ref="C5:C10"/>
    <mergeCell ref="C20:C21"/>
    <mergeCell ref="C22:C23"/>
    <mergeCell ref="C24:C25"/>
    <mergeCell ref="C11:C14"/>
    <mergeCell ref="C15:C19"/>
    <mergeCell ref="B49:H49"/>
    <mergeCell ref="B51:H51"/>
    <mergeCell ref="C26:C29"/>
    <mergeCell ref="B5:B29"/>
    <mergeCell ref="B46:D46"/>
    <mergeCell ref="B30:B45"/>
    <mergeCell ref="C40:C45"/>
    <mergeCell ref="C30:C35"/>
    <mergeCell ref="C36:C3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showGridLines="0" workbookViewId="0"/>
  </sheetViews>
  <sheetFormatPr baseColWidth="10" defaultRowHeight="12.75" x14ac:dyDescent="0.25"/>
  <cols>
    <col min="1" max="1" width="3" style="2" customWidth="1"/>
    <col min="2" max="2" width="42" style="2" bestFit="1" customWidth="1"/>
    <col min="3" max="3" width="21.28515625" style="2" customWidth="1"/>
    <col min="4" max="4" width="17.28515625" style="2" customWidth="1"/>
    <col min="5" max="5" width="21.42578125" style="2" customWidth="1"/>
    <col min="6" max="6" width="9.85546875" style="2" customWidth="1"/>
    <col min="7" max="7" width="7.140625" style="2" customWidth="1"/>
    <col min="8" max="16384" width="11.42578125" style="2"/>
  </cols>
  <sheetData>
    <row r="2" spans="2:8" x14ac:dyDescent="0.25">
      <c r="B2" s="1" t="s">
        <v>271</v>
      </c>
    </row>
    <row r="3" spans="2:8" x14ac:dyDescent="0.25">
      <c r="B3" s="1"/>
    </row>
    <row r="4" spans="2:8" x14ac:dyDescent="0.25">
      <c r="B4" s="8"/>
      <c r="C4" s="8" t="s">
        <v>136</v>
      </c>
      <c r="D4" s="8" t="s">
        <v>138</v>
      </c>
      <c r="E4" s="8" t="s">
        <v>137</v>
      </c>
      <c r="F4" s="8" t="s">
        <v>39</v>
      </c>
      <c r="G4" s="8" t="s">
        <v>41</v>
      </c>
    </row>
    <row r="5" spans="2:8" x14ac:dyDescent="0.25">
      <c r="B5" s="8" t="s">
        <v>69</v>
      </c>
      <c r="C5" s="14">
        <v>159.46666666666667</v>
      </c>
      <c r="D5" s="14">
        <v>1003.1766666666668</v>
      </c>
      <c r="E5" s="14">
        <v>757.72333333333336</v>
      </c>
      <c r="F5" s="10">
        <v>0.13715871591459691</v>
      </c>
      <c r="G5" s="10">
        <v>0.33974482745565715</v>
      </c>
    </row>
    <row r="6" spans="2:8" x14ac:dyDescent="0.25">
      <c r="B6" s="8" t="s">
        <v>70</v>
      </c>
      <c r="C6" s="14">
        <v>4.9633333333333338</v>
      </c>
      <c r="D6" s="14">
        <v>665.50333333333333</v>
      </c>
      <c r="E6" s="14">
        <v>380.9799999999999</v>
      </c>
      <c r="F6" s="10">
        <v>7.4028040171025163E-3</v>
      </c>
      <c r="G6" s="10">
        <v>0.35931452961505983</v>
      </c>
    </row>
    <row r="7" spans="2:8" x14ac:dyDescent="0.25">
      <c r="B7" s="8" t="s">
        <v>71</v>
      </c>
      <c r="C7" s="14" t="s">
        <v>5</v>
      </c>
      <c r="D7" s="14">
        <v>1022.3972222324252</v>
      </c>
      <c r="E7" s="14">
        <v>768.50277776757514</v>
      </c>
      <c r="F7" s="10">
        <v>0.13492811495849166</v>
      </c>
      <c r="G7" s="10">
        <v>0.34007265123731556</v>
      </c>
    </row>
    <row r="8" spans="2:8" x14ac:dyDescent="0.25">
      <c r="B8" s="8" t="s">
        <v>72</v>
      </c>
      <c r="C8" s="14" t="s">
        <v>5</v>
      </c>
      <c r="D8" s="14">
        <v>1067.2451852191944</v>
      </c>
      <c r="E8" s="14">
        <v>793.65481478080562</v>
      </c>
      <c r="F8" s="10">
        <v>0.12999521152543994</v>
      </c>
      <c r="G8" s="10">
        <v>0.34079646843685263</v>
      </c>
    </row>
    <row r="9" spans="2:8" x14ac:dyDescent="0.25">
      <c r="B9" s="73"/>
      <c r="C9" s="82"/>
      <c r="D9" s="82"/>
      <c r="E9" s="82"/>
      <c r="F9" s="83"/>
      <c r="G9" s="83"/>
    </row>
    <row r="10" spans="2:8" ht="27" customHeight="1" x14ac:dyDescent="0.25">
      <c r="B10" s="91" t="s">
        <v>320</v>
      </c>
      <c r="C10" s="91"/>
      <c r="D10" s="91"/>
      <c r="E10" s="91"/>
      <c r="F10" s="91"/>
      <c r="G10" s="91"/>
      <c r="H10" s="91"/>
    </row>
    <row r="11" spans="2:8" ht="40.5" customHeight="1" x14ac:dyDescent="0.25">
      <c r="B11" s="91" t="s">
        <v>318</v>
      </c>
      <c r="C11" s="91"/>
      <c r="D11" s="91"/>
      <c r="E11" s="91"/>
      <c r="F11" s="91"/>
      <c r="G11" s="91"/>
      <c r="H11" s="91"/>
    </row>
    <row r="12" spans="2:8" x14ac:dyDescent="0.25">
      <c r="B12" s="2" t="s">
        <v>319</v>
      </c>
    </row>
  </sheetData>
  <mergeCells count="2">
    <mergeCell ref="B10:H10"/>
    <mergeCell ref="B11:H1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workbookViewId="0"/>
  </sheetViews>
  <sheetFormatPr baseColWidth="10" defaultRowHeight="12.75" x14ac:dyDescent="0.25"/>
  <cols>
    <col min="1" max="1" width="3.140625" style="2" customWidth="1"/>
    <col min="2" max="2" width="21" style="2" bestFit="1" customWidth="1"/>
    <col min="3" max="3" width="10" style="2" customWidth="1"/>
    <col min="4" max="4" width="7.5703125" style="2" customWidth="1"/>
    <col min="5" max="5" width="17.28515625" style="2" bestFit="1" customWidth="1"/>
    <col min="6" max="6" width="21.42578125" style="2" bestFit="1" customWidth="1"/>
    <col min="7" max="7" width="21.28515625" style="2" bestFit="1" customWidth="1"/>
    <col min="8" max="8" width="4.5703125" style="2" customWidth="1"/>
    <col min="9" max="9" width="9.85546875" style="2" customWidth="1"/>
    <col min="10" max="16384" width="11.42578125" style="2"/>
  </cols>
  <sheetData>
    <row r="2" spans="2:10" x14ac:dyDescent="0.25">
      <c r="B2" s="1" t="s">
        <v>272</v>
      </c>
    </row>
    <row r="4" spans="2:10" x14ac:dyDescent="0.25">
      <c r="B4" s="13"/>
      <c r="C4" s="13" t="s">
        <v>38</v>
      </c>
      <c r="D4" s="13" t="s">
        <v>372</v>
      </c>
      <c r="E4" s="13" t="s">
        <v>138</v>
      </c>
      <c r="F4" s="13" t="s">
        <v>137</v>
      </c>
      <c r="G4" s="13" t="s">
        <v>136</v>
      </c>
      <c r="H4" s="13" t="s">
        <v>41</v>
      </c>
      <c r="I4" s="13" t="s">
        <v>39</v>
      </c>
    </row>
    <row r="5" spans="2:10" x14ac:dyDescent="0.25">
      <c r="B5" s="3" t="s">
        <v>76</v>
      </c>
      <c r="C5" s="9">
        <v>0</v>
      </c>
      <c r="D5" s="9">
        <v>-7.0000000000000007E-2</v>
      </c>
      <c r="E5" s="9">
        <v>-0.04</v>
      </c>
      <c r="F5" s="9">
        <v>-0.11</v>
      </c>
      <c r="G5" s="9">
        <v>0.26</v>
      </c>
      <c r="H5" s="3">
        <v>-5</v>
      </c>
      <c r="I5" s="3">
        <v>4</v>
      </c>
    </row>
    <row r="6" spans="2:10" x14ac:dyDescent="0.25">
      <c r="B6" s="3" t="s">
        <v>77</v>
      </c>
      <c r="C6" s="9">
        <v>0</v>
      </c>
      <c r="D6" s="9">
        <v>-0.03</v>
      </c>
      <c r="E6" s="9">
        <v>-0.02</v>
      </c>
      <c r="F6" s="9">
        <v>-0.05</v>
      </c>
      <c r="G6" s="9">
        <v>0.12</v>
      </c>
      <c r="H6" s="3">
        <v>-2</v>
      </c>
      <c r="I6" s="3">
        <v>2</v>
      </c>
    </row>
    <row r="7" spans="2:10" x14ac:dyDescent="0.25">
      <c r="B7" s="3" t="s">
        <v>78</v>
      </c>
      <c r="C7" s="9">
        <v>0</v>
      </c>
      <c r="D7" s="9">
        <v>-0.01</v>
      </c>
      <c r="E7" s="9">
        <v>-0.01</v>
      </c>
      <c r="F7" s="9">
        <v>-0.02</v>
      </c>
      <c r="G7" s="9">
        <v>0.03</v>
      </c>
      <c r="H7" s="3">
        <v>-1</v>
      </c>
      <c r="I7" s="3">
        <v>0</v>
      </c>
    </row>
    <row r="8" spans="2:10" x14ac:dyDescent="0.25">
      <c r="B8" s="3" t="s">
        <v>79</v>
      </c>
      <c r="C8" s="9">
        <v>0</v>
      </c>
      <c r="D8" s="9">
        <v>0</v>
      </c>
      <c r="E8" s="9">
        <v>0</v>
      </c>
      <c r="F8" s="9">
        <v>0</v>
      </c>
      <c r="G8" s="9">
        <v>0</v>
      </c>
      <c r="H8" s="3">
        <v>0</v>
      </c>
      <c r="I8" s="3">
        <v>0</v>
      </c>
    </row>
    <row r="9" spans="2:10" x14ac:dyDescent="0.25">
      <c r="B9" s="3" t="s">
        <v>80</v>
      </c>
      <c r="C9" s="3">
        <v>1163</v>
      </c>
      <c r="D9" s="3">
        <v>1761</v>
      </c>
      <c r="E9" s="3">
        <v>1003</v>
      </c>
      <c r="F9" s="3">
        <v>758</v>
      </c>
      <c r="G9" s="3">
        <v>159</v>
      </c>
      <c r="H9" s="9">
        <v>0.34</v>
      </c>
      <c r="I9" s="9">
        <v>0.14000000000000001</v>
      </c>
    </row>
    <row r="10" spans="2:10" x14ac:dyDescent="0.25">
      <c r="B10" s="3" t="s">
        <v>81</v>
      </c>
      <c r="C10" s="9">
        <v>0</v>
      </c>
      <c r="D10" s="9">
        <v>0.01</v>
      </c>
      <c r="E10" s="9">
        <v>0.01</v>
      </c>
      <c r="F10" s="9">
        <v>0.02</v>
      </c>
      <c r="G10" s="9">
        <v>-0.04</v>
      </c>
      <c r="H10" s="3">
        <v>1</v>
      </c>
      <c r="I10" s="3">
        <v>-1</v>
      </c>
    </row>
    <row r="11" spans="2:10" x14ac:dyDescent="0.25">
      <c r="B11" s="3" t="s">
        <v>82</v>
      </c>
      <c r="C11" s="9">
        <v>0</v>
      </c>
      <c r="D11" s="9">
        <v>0.02</v>
      </c>
      <c r="E11" s="9">
        <v>0.01</v>
      </c>
      <c r="F11" s="9">
        <v>0.04</v>
      </c>
      <c r="G11" s="9">
        <v>-7.0000000000000007E-2</v>
      </c>
      <c r="H11" s="3">
        <v>1</v>
      </c>
      <c r="I11" s="3">
        <v>-1</v>
      </c>
    </row>
    <row r="12" spans="2:10" x14ac:dyDescent="0.25">
      <c r="B12" s="3" t="s">
        <v>83</v>
      </c>
      <c r="C12" s="9">
        <v>0</v>
      </c>
      <c r="D12" s="9">
        <v>0.06</v>
      </c>
      <c r="E12" s="9">
        <v>0.02</v>
      </c>
      <c r="F12" s="9">
        <v>0.12</v>
      </c>
      <c r="G12" s="9">
        <v>-0.11</v>
      </c>
      <c r="H12" s="3">
        <v>4</v>
      </c>
      <c r="I12" s="3">
        <v>-2</v>
      </c>
    </row>
    <row r="13" spans="2:10" x14ac:dyDescent="0.25">
      <c r="B13" s="3" t="s">
        <v>84</v>
      </c>
      <c r="C13" s="9">
        <v>0</v>
      </c>
      <c r="D13" s="9">
        <v>0.09</v>
      </c>
      <c r="E13" s="9">
        <v>0.02</v>
      </c>
      <c r="F13" s="9">
        <v>0.19</v>
      </c>
      <c r="G13" s="9">
        <v>-0.15</v>
      </c>
      <c r="H13" s="3">
        <v>6</v>
      </c>
      <c r="I13" s="3">
        <v>-2</v>
      </c>
    </row>
    <row r="14" spans="2:10" x14ac:dyDescent="0.25">
      <c r="B14" s="23"/>
      <c r="C14" s="30"/>
      <c r="D14" s="30"/>
      <c r="E14" s="30"/>
      <c r="F14" s="30"/>
      <c r="G14" s="30"/>
      <c r="H14" s="23"/>
      <c r="I14" s="23"/>
    </row>
    <row r="15" spans="2:10" ht="38.25" customHeight="1" x14ac:dyDescent="0.25">
      <c r="B15" s="91" t="s">
        <v>373</v>
      </c>
      <c r="C15" s="91"/>
      <c r="D15" s="91"/>
      <c r="E15" s="91"/>
      <c r="F15" s="91"/>
      <c r="G15" s="91"/>
      <c r="H15" s="91"/>
      <c r="I15" s="91"/>
      <c r="J15" s="91"/>
    </row>
    <row r="16" spans="2:10" ht="39.75" customHeight="1" x14ac:dyDescent="0.25">
      <c r="B16" s="91" t="s">
        <v>318</v>
      </c>
      <c r="C16" s="91"/>
      <c r="D16" s="91"/>
      <c r="E16" s="91"/>
      <c r="F16" s="91"/>
      <c r="G16" s="91"/>
      <c r="H16" s="91"/>
      <c r="I16" s="91"/>
      <c r="J16" s="91"/>
    </row>
    <row r="17" spans="2:2" x14ac:dyDescent="0.25">
      <c r="B17" s="2" t="s">
        <v>319</v>
      </c>
    </row>
  </sheetData>
  <mergeCells count="2">
    <mergeCell ref="B15:J15"/>
    <mergeCell ref="B16:J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workbookViewId="0">
      <selection activeCell="D32" sqref="D32"/>
    </sheetView>
  </sheetViews>
  <sheetFormatPr baseColWidth="10" defaultRowHeight="12.75" x14ac:dyDescent="0.25"/>
  <cols>
    <col min="1" max="1" width="3.85546875" style="2" customWidth="1"/>
    <col min="2" max="2" width="38.42578125" style="2" bestFit="1" customWidth="1"/>
    <col min="3" max="3" width="90" style="2" bestFit="1" customWidth="1"/>
    <col min="4" max="4" width="75.85546875" style="2" customWidth="1"/>
    <col min="5" max="5" width="67.5703125" style="2" customWidth="1"/>
    <col min="6" max="16384" width="11.42578125" style="2"/>
  </cols>
  <sheetData>
    <row r="2" spans="2:5" x14ac:dyDescent="0.25">
      <c r="B2" s="1" t="s">
        <v>374</v>
      </c>
    </row>
    <row r="3" spans="2:5" x14ac:dyDescent="0.25">
      <c r="B3" s="1"/>
    </row>
    <row r="4" spans="2:5" s="12" customFormat="1" x14ac:dyDescent="0.25">
      <c r="B4" s="11"/>
      <c r="C4" s="11" t="s">
        <v>198</v>
      </c>
      <c r="D4" s="11" t="s">
        <v>199</v>
      </c>
      <c r="E4" s="11" t="s">
        <v>200</v>
      </c>
    </row>
    <row r="5" spans="2:5" s="12" customFormat="1" x14ac:dyDescent="0.25">
      <c r="B5" s="122" t="s">
        <v>201</v>
      </c>
      <c r="C5" s="11" t="s">
        <v>202</v>
      </c>
      <c r="D5" s="122" t="s">
        <v>203</v>
      </c>
      <c r="E5" s="122" t="s">
        <v>281</v>
      </c>
    </row>
    <row r="6" spans="2:5" s="12" customFormat="1" x14ac:dyDescent="0.25">
      <c r="B6" s="123"/>
      <c r="C6" s="11" t="s">
        <v>273</v>
      </c>
      <c r="D6" s="123"/>
      <c r="E6" s="123"/>
    </row>
    <row r="7" spans="2:5" s="12" customFormat="1" x14ac:dyDescent="0.25">
      <c r="B7" s="127"/>
      <c r="C7" s="11" t="s">
        <v>274</v>
      </c>
      <c r="D7" s="127"/>
      <c r="E7" s="127"/>
    </row>
    <row r="8" spans="2:5" s="12" customFormat="1" ht="25.5" x14ac:dyDescent="0.25">
      <c r="B8" s="122" t="s">
        <v>204</v>
      </c>
      <c r="C8" s="11" t="s">
        <v>275</v>
      </c>
      <c r="D8" s="122" t="s">
        <v>280</v>
      </c>
      <c r="E8" s="122" t="s">
        <v>282</v>
      </c>
    </row>
    <row r="9" spans="2:5" s="12" customFormat="1" x14ac:dyDescent="0.25">
      <c r="B9" s="127"/>
      <c r="C9" s="11" t="s">
        <v>276</v>
      </c>
      <c r="D9" s="127"/>
      <c r="E9" s="127"/>
    </row>
    <row r="10" spans="2:5" s="12" customFormat="1" x14ac:dyDescent="0.25">
      <c r="B10" s="122" t="s">
        <v>205</v>
      </c>
      <c r="C10" s="11" t="s">
        <v>277</v>
      </c>
      <c r="D10" s="122" t="s">
        <v>207</v>
      </c>
      <c r="E10" s="122" t="s">
        <v>283</v>
      </c>
    </row>
    <row r="11" spans="2:5" s="12" customFormat="1" x14ac:dyDescent="0.25">
      <c r="B11" s="127"/>
      <c r="C11" s="11" t="s">
        <v>278</v>
      </c>
      <c r="D11" s="123"/>
      <c r="E11" s="123"/>
    </row>
    <row r="12" spans="2:5" s="12" customFormat="1" x14ac:dyDescent="0.25">
      <c r="B12" s="11" t="s">
        <v>206</v>
      </c>
      <c r="C12" s="11" t="s">
        <v>279</v>
      </c>
      <c r="D12" s="127"/>
      <c r="E12" s="127"/>
    </row>
  </sheetData>
  <mergeCells count="9">
    <mergeCell ref="B10:B11"/>
    <mergeCell ref="D10:D12"/>
    <mergeCell ref="E10:E12"/>
    <mergeCell ref="E8:E9"/>
    <mergeCell ref="B5:B7"/>
    <mergeCell ref="D5:D7"/>
    <mergeCell ref="E5:E7"/>
    <mergeCell ref="B8:B9"/>
    <mergeCell ref="D8:D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showGridLines="0" workbookViewId="0"/>
  </sheetViews>
  <sheetFormatPr baseColWidth="10" defaultRowHeight="12.75" x14ac:dyDescent="0.25"/>
  <cols>
    <col min="1" max="1" width="3.42578125" style="2" customWidth="1"/>
    <col min="2" max="2" width="28.28515625" style="2" bestFit="1" customWidth="1"/>
    <col min="3" max="3" width="24.7109375" style="2" bestFit="1" customWidth="1"/>
    <col min="4" max="4" width="29" style="2" bestFit="1" customWidth="1"/>
    <col min="5" max="5" width="10.85546875" style="2" customWidth="1"/>
    <col min="6" max="6" width="24.7109375" style="2" bestFit="1" customWidth="1"/>
    <col min="7" max="7" width="29" style="2" bestFit="1" customWidth="1"/>
    <col min="8" max="8" width="7.140625" style="2" customWidth="1"/>
    <col min="9" max="16384" width="11.42578125" style="2"/>
  </cols>
  <sheetData>
    <row r="2" spans="2:8" x14ac:dyDescent="0.25">
      <c r="B2" s="1" t="s">
        <v>379</v>
      </c>
    </row>
    <row r="3" spans="2:8" x14ac:dyDescent="0.25">
      <c r="B3" s="1"/>
    </row>
    <row r="4" spans="2:8" x14ac:dyDescent="0.25">
      <c r="B4" s="8"/>
      <c r="C4" s="128" t="s">
        <v>0</v>
      </c>
      <c r="D4" s="129"/>
      <c r="E4" s="130"/>
      <c r="F4" s="128" t="s">
        <v>10</v>
      </c>
      <c r="G4" s="129"/>
      <c r="H4" s="130"/>
    </row>
    <row r="5" spans="2:8" x14ac:dyDescent="0.25">
      <c r="B5" s="8"/>
      <c r="C5" s="8" t="s">
        <v>161</v>
      </c>
      <c r="D5" s="8" t="s">
        <v>284</v>
      </c>
      <c r="E5" s="8" t="s">
        <v>162</v>
      </c>
      <c r="F5" s="8" t="s">
        <v>161</v>
      </c>
      <c r="G5" s="8" t="s">
        <v>284</v>
      </c>
      <c r="H5" s="8" t="s">
        <v>163</v>
      </c>
    </row>
    <row r="6" spans="2:8" x14ac:dyDescent="0.25">
      <c r="B6" s="8" t="s">
        <v>164</v>
      </c>
      <c r="C6" s="10">
        <v>0.92200000000000004</v>
      </c>
      <c r="D6" s="10">
        <v>2.1999999999999999E-2</v>
      </c>
      <c r="E6" s="10">
        <v>0.94399999999999995</v>
      </c>
      <c r="F6" s="10">
        <v>0.94799999999999995</v>
      </c>
      <c r="G6" s="10">
        <v>8.0000000000000002E-3</v>
      </c>
      <c r="H6" s="10">
        <v>0.95599999999999996</v>
      </c>
    </row>
    <row r="7" spans="2:8" x14ac:dyDescent="0.25">
      <c r="B7" s="8" t="s">
        <v>285</v>
      </c>
      <c r="C7" s="10">
        <v>2.5999999999999999E-2</v>
      </c>
      <c r="D7" s="10">
        <v>3.1E-2</v>
      </c>
      <c r="E7" s="10">
        <v>5.6000000000000001E-2</v>
      </c>
      <c r="F7" s="10">
        <v>3.4000000000000002E-2</v>
      </c>
      <c r="G7" s="10">
        <v>0.01</v>
      </c>
      <c r="H7" s="10">
        <v>4.3999999999999997E-2</v>
      </c>
    </row>
    <row r="8" spans="2:8" x14ac:dyDescent="0.25">
      <c r="B8" s="8" t="s">
        <v>165</v>
      </c>
      <c r="C8" s="10">
        <v>0.94799999999999995</v>
      </c>
      <c r="D8" s="10">
        <v>5.1999999999999998E-2</v>
      </c>
      <c r="E8" s="10">
        <v>1</v>
      </c>
      <c r="F8" s="10">
        <v>0.98199999999999998</v>
      </c>
      <c r="G8" s="10">
        <v>1.7999999999999999E-2</v>
      </c>
      <c r="H8" s="10">
        <v>1</v>
      </c>
    </row>
    <row r="9" spans="2:8" x14ac:dyDescent="0.25">
      <c r="B9" s="73"/>
      <c r="C9" s="83"/>
      <c r="D9" s="83"/>
      <c r="E9" s="83"/>
      <c r="F9" s="83"/>
      <c r="G9" s="83"/>
      <c r="H9" s="83"/>
    </row>
    <row r="10" spans="2:8" ht="28.5" customHeight="1" x14ac:dyDescent="0.25">
      <c r="B10" s="91" t="s">
        <v>375</v>
      </c>
      <c r="C10" s="91"/>
      <c r="D10" s="91"/>
      <c r="E10" s="91"/>
      <c r="F10" s="91"/>
      <c r="G10" s="91"/>
      <c r="H10" s="91"/>
    </row>
    <row r="11" spans="2:8" ht="17.25" customHeight="1" x14ac:dyDescent="0.25">
      <c r="B11" s="2" t="s">
        <v>316</v>
      </c>
    </row>
    <row r="12" spans="2:8" x14ac:dyDescent="0.25">
      <c r="B12" s="2" t="s">
        <v>317</v>
      </c>
    </row>
  </sheetData>
  <mergeCells count="3">
    <mergeCell ref="C4:E4"/>
    <mergeCell ref="F4:H4"/>
    <mergeCell ref="B10:H1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showGridLines="0" workbookViewId="0"/>
  </sheetViews>
  <sheetFormatPr baseColWidth="10" defaultRowHeight="12.75" x14ac:dyDescent="0.25"/>
  <cols>
    <col min="1" max="1" width="3.42578125" style="2" customWidth="1"/>
    <col min="2" max="2" width="40.42578125" style="2" bestFit="1" customWidth="1"/>
    <col min="3" max="3" width="32.5703125" style="2" bestFit="1" customWidth="1"/>
    <col min="4" max="4" width="4.5703125" style="2" customWidth="1"/>
    <col min="5" max="5" width="12.7109375" style="2" bestFit="1" customWidth="1"/>
    <col min="6" max="16384" width="11.42578125" style="2"/>
  </cols>
  <sheetData>
    <row r="2" spans="2:6" x14ac:dyDescent="0.25">
      <c r="B2" s="1" t="s">
        <v>376</v>
      </c>
    </row>
    <row r="3" spans="2:6" x14ac:dyDescent="0.25">
      <c r="B3" s="1"/>
    </row>
    <row r="4" spans="2:6" x14ac:dyDescent="0.25">
      <c r="B4" s="92" t="s">
        <v>359</v>
      </c>
      <c r="C4" s="124" t="s">
        <v>209</v>
      </c>
      <c r="D4" s="125"/>
      <c r="E4" s="126"/>
    </row>
    <row r="5" spans="2:6" x14ac:dyDescent="0.25">
      <c r="B5" s="93"/>
      <c r="C5" s="3" t="s">
        <v>55</v>
      </c>
      <c r="D5" s="3" t="s">
        <v>56</v>
      </c>
      <c r="E5" s="3" t="s">
        <v>166</v>
      </c>
    </row>
    <row r="6" spans="2:6" x14ac:dyDescent="0.25">
      <c r="B6" s="3" t="s">
        <v>286</v>
      </c>
      <c r="C6" s="3">
        <v>360</v>
      </c>
      <c r="D6" s="3">
        <v>260</v>
      </c>
      <c r="E6" s="3">
        <v>910</v>
      </c>
    </row>
    <row r="7" spans="2:6" x14ac:dyDescent="0.25">
      <c r="B7" s="3" t="s">
        <v>287</v>
      </c>
      <c r="C7" s="3">
        <v>20</v>
      </c>
      <c r="D7" s="3">
        <v>40</v>
      </c>
      <c r="E7" s="3">
        <v>90</v>
      </c>
    </row>
    <row r="8" spans="2:6" x14ac:dyDescent="0.25">
      <c r="B8" s="3" t="s">
        <v>360</v>
      </c>
      <c r="C8" s="9">
        <v>0.05</v>
      </c>
      <c r="D8" s="9">
        <v>0.13</v>
      </c>
      <c r="E8" s="9">
        <v>0.09</v>
      </c>
    </row>
    <row r="9" spans="2:6" x14ac:dyDescent="0.25">
      <c r="B9" s="23"/>
      <c r="C9" s="30"/>
      <c r="D9" s="30"/>
      <c r="E9" s="30"/>
    </row>
    <row r="10" spans="2:6" ht="28.5" customHeight="1" x14ac:dyDescent="0.25">
      <c r="B10" s="91" t="s">
        <v>377</v>
      </c>
      <c r="C10" s="91"/>
      <c r="D10" s="91"/>
      <c r="E10" s="91"/>
      <c r="F10" s="91"/>
    </row>
    <row r="11" spans="2:6" ht="40.5" customHeight="1" x14ac:dyDescent="0.25">
      <c r="B11" s="91" t="s">
        <v>315</v>
      </c>
      <c r="C11" s="91"/>
      <c r="D11" s="91"/>
      <c r="E11" s="91"/>
    </row>
    <row r="12" spans="2:6" x14ac:dyDescent="0.25">
      <c r="B12" s="2" t="s">
        <v>378</v>
      </c>
    </row>
  </sheetData>
  <mergeCells count="4">
    <mergeCell ref="C4:E4"/>
    <mergeCell ref="B4:B5"/>
    <mergeCell ref="B10:F10"/>
    <mergeCell ref="B11:E1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showGridLines="0" workbookViewId="0"/>
  </sheetViews>
  <sheetFormatPr baseColWidth="10" defaultRowHeight="12.75" x14ac:dyDescent="0.25"/>
  <cols>
    <col min="1" max="1" width="2.28515625" style="2" customWidth="1"/>
    <col min="2" max="2" width="26.42578125" style="2" bestFit="1" customWidth="1"/>
    <col min="3" max="3" width="42.5703125" style="2" bestFit="1" customWidth="1"/>
    <col min="4" max="4" width="27.5703125" style="2" bestFit="1" customWidth="1"/>
    <col min="5" max="5" width="19.28515625" style="2" bestFit="1" customWidth="1"/>
    <col min="6" max="16384" width="11.42578125" style="2"/>
  </cols>
  <sheetData>
    <row r="2" spans="2:5" x14ac:dyDescent="0.25">
      <c r="B2" s="1" t="s">
        <v>380</v>
      </c>
    </row>
    <row r="3" spans="2:5" x14ac:dyDescent="0.25">
      <c r="B3" s="1"/>
    </row>
    <row r="4" spans="2:5" x14ac:dyDescent="0.25">
      <c r="B4" s="113"/>
      <c r="C4" s="128" t="s">
        <v>4</v>
      </c>
      <c r="D4" s="130"/>
      <c r="E4" s="5" t="s">
        <v>288</v>
      </c>
    </row>
    <row r="5" spans="2:5" x14ac:dyDescent="0.25">
      <c r="B5" s="114"/>
      <c r="C5" s="5" t="s">
        <v>169</v>
      </c>
      <c r="D5" s="5" t="s">
        <v>170</v>
      </c>
      <c r="E5" s="5" t="s">
        <v>167</v>
      </c>
    </row>
    <row r="6" spans="2:5" x14ac:dyDescent="0.25">
      <c r="B6" s="5" t="s">
        <v>168</v>
      </c>
      <c r="C6" s="7">
        <v>60225</v>
      </c>
      <c r="D6" s="8">
        <v>33.299999999999997</v>
      </c>
      <c r="E6" s="8">
        <v>34.1</v>
      </c>
    </row>
    <row r="7" spans="2:5" x14ac:dyDescent="0.25">
      <c r="B7" s="5" t="s">
        <v>129</v>
      </c>
      <c r="C7" s="7">
        <v>50826</v>
      </c>
      <c r="D7" s="8">
        <v>28</v>
      </c>
      <c r="E7" s="8">
        <v>27.5</v>
      </c>
    </row>
    <row r="8" spans="2:5" x14ac:dyDescent="0.25">
      <c r="B8" s="46"/>
      <c r="C8" s="84"/>
      <c r="D8" s="73"/>
      <c r="E8" s="73"/>
    </row>
    <row r="9" spans="2:5" x14ac:dyDescent="0.25">
      <c r="B9" s="2" t="s">
        <v>312</v>
      </c>
    </row>
    <row r="10" spans="2:5" x14ac:dyDescent="0.25">
      <c r="B10" s="2" t="s">
        <v>313</v>
      </c>
    </row>
    <row r="11" spans="2:5" x14ac:dyDescent="0.25">
      <c r="B11" s="2" t="s">
        <v>314</v>
      </c>
    </row>
  </sheetData>
  <mergeCells count="2">
    <mergeCell ref="C4:D4"/>
    <mergeCell ref="B4: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showGridLines="0" topLeftCell="A13" workbookViewId="0">
      <selection activeCell="B24" sqref="B24:K24"/>
    </sheetView>
  </sheetViews>
  <sheetFormatPr baseColWidth="10" defaultRowHeight="12.75" x14ac:dyDescent="0.25"/>
  <cols>
    <col min="1" max="1" width="4.85546875" style="2" customWidth="1"/>
    <col min="2" max="2" width="21.28515625" style="2" bestFit="1" customWidth="1"/>
    <col min="3" max="3" width="5" style="2" customWidth="1"/>
    <col min="4" max="4" width="5.5703125" style="2" customWidth="1"/>
    <col min="5" max="5" width="13.7109375" style="2" customWidth="1"/>
    <col min="6" max="6" width="5" style="2" customWidth="1"/>
    <col min="7" max="7" width="5.5703125" style="2" customWidth="1"/>
    <col min="8" max="8" width="13.7109375" style="2" customWidth="1"/>
    <col min="9" max="16384" width="11.42578125" style="2"/>
  </cols>
  <sheetData>
    <row r="2" spans="2:9" x14ac:dyDescent="0.25">
      <c r="B2" s="1" t="s">
        <v>240</v>
      </c>
    </row>
    <row r="3" spans="2:9" s="1" customFormat="1" x14ac:dyDescent="0.25"/>
    <row r="4" spans="2:9" x14ac:dyDescent="0.25">
      <c r="B4" s="103" t="s">
        <v>0</v>
      </c>
      <c r="C4" s="100" t="s">
        <v>11</v>
      </c>
      <c r="D4" s="104"/>
      <c r="E4" s="101"/>
      <c r="F4" s="100" t="s">
        <v>13</v>
      </c>
      <c r="G4" s="104"/>
      <c r="H4" s="101"/>
    </row>
    <row r="5" spans="2:9" x14ac:dyDescent="0.25">
      <c r="B5" s="103"/>
      <c r="C5" s="100" t="s">
        <v>12</v>
      </c>
      <c r="D5" s="104"/>
      <c r="E5" s="101"/>
      <c r="F5" s="100" t="s">
        <v>239</v>
      </c>
      <c r="G5" s="104"/>
      <c r="H5" s="101"/>
    </row>
    <row r="6" spans="2:9" x14ac:dyDescent="0.25">
      <c r="B6" s="103"/>
      <c r="C6" s="76" t="s">
        <v>1</v>
      </c>
      <c r="D6" s="76" t="s">
        <v>2</v>
      </c>
      <c r="E6" s="76" t="s">
        <v>134</v>
      </c>
      <c r="F6" s="76" t="s">
        <v>1</v>
      </c>
      <c r="G6" s="76" t="s">
        <v>2</v>
      </c>
      <c r="H6" s="76" t="s">
        <v>134</v>
      </c>
    </row>
    <row r="7" spans="2:9" x14ac:dyDescent="0.25">
      <c r="B7" s="103"/>
      <c r="C7" s="77">
        <v>2018</v>
      </c>
      <c r="D7" s="77">
        <v>2018</v>
      </c>
      <c r="E7" s="77" t="s">
        <v>30</v>
      </c>
      <c r="F7" s="77">
        <v>2018</v>
      </c>
      <c r="G7" s="77">
        <v>2018</v>
      </c>
      <c r="H7" s="77" t="s">
        <v>30</v>
      </c>
    </row>
    <row r="8" spans="2:9" x14ac:dyDescent="0.25">
      <c r="B8" s="3" t="s">
        <v>15</v>
      </c>
      <c r="C8" s="3">
        <v>1.63</v>
      </c>
      <c r="D8" s="3">
        <v>1.4</v>
      </c>
      <c r="E8" s="17">
        <v>-0.14000000000000001</v>
      </c>
      <c r="F8" s="3">
        <v>2.2000000000000002</v>
      </c>
      <c r="G8" s="3">
        <v>1.88</v>
      </c>
      <c r="H8" s="17">
        <v>-0.15</v>
      </c>
    </row>
    <row r="9" spans="2:9" x14ac:dyDescent="0.25">
      <c r="B9" s="3" t="s">
        <v>16</v>
      </c>
      <c r="C9" s="3">
        <v>1.63</v>
      </c>
      <c r="D9" s="3">
        <v>1.38</v>
      </c>
      <c r="E9" s="17">
        <v>-0.15</v>
      </c>
      <c r="F9" s="3">
        <v>2.2000000000000002</v>
      </c>
      <c r="G9" s="3">
        <v>1.85</v>
      </c>
      <c r="H9" s="17">
        <v>-0.16</v>
      </c>
    </row>
    <row r="10" spans="2:9" x14ac:dyDescent="0.25">
      <c r="B10" s="3" t="s">
        <v>17</v>
      </c>
      <c r="C10" s="3">
        <v>1.63</v>
      </c>
      <c r="D10" s="3">
        <v>1.38</v>
      </c>
      <c r="E10" s="17">
        <v>-0.15</v>
      </c>
      <c r="F10" s="3">
        <v>2.21</v>
      </c>
      <c r="G10" s="3">
        <v>1.85</v>
      </c>
      <c r="H10" s="17">
        <v>-0.16</v>
      </c>
    </row>
    <row r="11" spans="2:9" x14ac:dyDescent="0.25">
      <c r="B11" s="3" t="s">
        <v>18</v>
      </c>
      <c r="C11" s="3">
        <v>1.64</v>
      </c>
      <c r="D11" s="3">
        <v>1.36</v>
      </c>
      <c r="E11" s="17">
        <v>-0.17</v>
      </c>
      <c r="F11" s="3">
        <v>2.23</v>
      </c>
      <c r="G11" s="3">
        <v>1.85</v>
      </c>
      <c r="H11" s="17">
        <v>-0.17</v>
      </c>
    </row>
    <row r="12" spans="2:9" x14ac:dyDescent="0.25">
      <c r="B12" s="3" t="s">
        <v>133</v>
      </c>
      <c r="C12" s="62">
        <f>AVERAGE(C8:C11)</f>
        <v>1.6324999999999998</v>
      </c>
      <c r="D12" s="62">
        <f>AVERAGE(D8:D11)</f>
        <v>1.3800000000000001</v>
      </c>
      <c r="E12" s="17">
        <f>D12/C12-1</f>
        <v>-0.15467075038284828</v>
      </c>
      <c r="F12" s="62">
        <f>AVERAGE(F8:F11)</f>
        <v>2.21</v>
      </c>
      <c r="G12" s="62">
        <f>AVERAGE(G8:G11)</f>
        <v>1.8574999999999999</v>
      </c>
      <c r="H12" s="17">
        <f>G12/F12-1</f>
        <v>-0.1595022624434389</v>
      </c>
    </row>
    <row r="13" spans="2:9" x14ac:dyDescent="0.25">
      <c r="B13" s="12"/>
      <c r="C13" s="12"/>
      <c r="D13" s="12"/>
      <c r="E13" s="12"/>
      <c r="F13" s="12"/>
      <c r="G13" s="12"/>
      <c r="H13" s="12"/>
      <c r="I13" s="12"/>
    </row>
    <row r="14" spans="2:9" x14ac:dyDescent="0.25">
      <c r="B14" s="92" t="s">
        <v>10</v>
      </c>
      <c r="C14" s="100" t="s">
        <v>20</v>
      </c>
      <c r="D14" s="104"/>
      <c r="E14" s="101"/>
      <c r="F14" s="100" t="s">
        <v>13</v>
      </c>
      <c r="G14" s="104"/>
      <c r="H14" s="101"/>
    </row>
    <row r="15" spans="2:9" x14ac:dyDescent="0.25">
      <c r="B15" s="102"/>
      <c r="C15" s="100" t="s">
        <v>21</v>
      </c>
      <c r="D15" s="104"/>
      <c r="E15" s="101"/>
      <c r="F15" s="100" t="s">
        <v>239</v>
      </c>
      <c r="G15" s="104"/>
      <c r="H15" s="101"/>
    </row>
    <row r="16" spans="2:9" x14ac:dyDescent="0.25">
      <c r="B16" s="102"/>
      <c r="C16" s="76" t="s">
        <v>1</v>
      </c>
      <c r="D16" s="76" t="s">
        <v>4</v>
      </c>
      <c r="E16" s="76" t="s">
        <v>134</v>
      </c>
      <c r="F16" s="76" t="s">
        <v>1</v>
      </c>
      <c r="G16" s="76" t="s">
        <v>2</v>
      </c>
      <c r="H16" s="76" t="s">
        <v>134</v>
      </c>
    </row>
    <row r="17" spans="2:11" x14ac:dyDescent="0.25">
      <c r="B17" s="93"/>
      <c r="C17" s="77">
        <v>2018</v>
      </c>
      <c r="D17" s="77">
        <v>2018</v>
      </c>
      <c r="E17" s="77" t="s">
        <v>30</v>
      </c>
      <c r="F17" s="77">
        <v>2018</v>
      </c>
      <c r="G17" s="77">
        <v>2018</v>
      </c>
      <c r="H17" s="77" t="s">
        <v>30</v>
      </c>
    </row>
    <row r="18" spans="2:11" x14ac:dyDescent="0.25">
      <c r="B18" s="3" t="s">
        <v>15</v>
      </c>
      <c r="C18" s="3">
        <v>2.73</v>
      </c>
      <c r="D18" s="3">
        <v>2.68</v>
      </c>
      <c r="E18" s="17">
        <v>-0.02</v>
      </c>
      <c r="F18" s="3">
        <v>1.1299999999999999</v>
      </c>
      <c r="G18" s="3">
        <v>1.1100000000000001</v>
      </c>
      <c r="H18" s="17">
        <v>-0.02</v>
      </c>
    </row>
    <row r="19" spans="2:11" x14ac:dyDescent="0.25">
      <c r="B19" s="3" t="s">
        <v>16</v>
      </c>
      <c r="C19" s="3">
        <v>2.73</v>
      </c>
      <c r="D19" s="3">
        <v>2.67</v>
      </c>
      <c r="E19" s="17">
        <v>-0.02</v>
      </c>
      <c r="F19" s="3">
        <v>1.18</v>
      </c>
      <c r="G19" s="3">
        <v>1.1599999999999999</v>
      </c>
      <c r="H19" s="17">
        <v>-0.02</v>
      </c>
    </row>
    <row r="20" spans="2:11" x14ac:dyDescent="0.25">
      <c r="B20" s="3" t="s">
        <v>17</v>
      </c>
      <c r="C20" s="3">
        <v>2.78</v>
      </c>
      <c r="D20" s="3">
        <v>2.72</v>
      </c>
      <c r="E20" s="17">
        <v>-0.02</v>
      </c>
      <c r="F20" s="3">
        <v>1.2</v>
      </c>
      <c r="G20" s="3">
        <v>1.19</v>
      </c>
      <c r="H20" s="17">
        <v>-0.01</v>
      </c>
    </row>
    <row r="21" spans="2:11" x14ac:dyDescent="0.25">
      <c r="B21" s="3" t="s">
        <v>18</v>
      </c>
      <c r="C21" s="3">
        <v>3.02</v>
      </c>
      <c r="D21" s="3">
        <v>2.93</v>
      </c>
      <c r="E21" s="17">
        <v>-0.03</v>
      </c>
      <c r="F21" s="3">
        <v>1.32</v>
      </c>
      <c r="G21" s="3">
        <v>1.31</v>
      </c>
      <c r="H21" s="17">
        <v>-0.01</v>
      </c>
    </row>
    <row r="22" spans="2:11" x14ac:dyDescent="0.25">
      <c r="B22" s="3" t="s">
        <v>133</v>
      </c>
      <c r="C22" s="62">
        <f>AVERAGE(C18:C21)</f>
        <v>2.8149999999999999</v>
      </c>
      <c r="D22" s="62">
        <f>AVERAGE(D18:D21)</f>
        <v>2.75</v>
      </c>
      <c r="E22" s="17">
        <f>D22/C22-1</f>
        <v>-2.3090586145648295E-2</v>
      </c>
      <c r="F22" s="62">
        <f>AVERAGE(F18:F21)</f>
        <v>1.2075</v>
      </c>
      <c r="G22" s="62">
        <f>AVERAGE(G18:G21)</f>
        <v>1.1924999999999999</v>
      </c>
      <c r="H22" s="17">
        <f>G22/F22-1</f>
        <v>-1.2422360248447339E-2</v>
      </c>
    </row>
    <row r="23" spans="2:11" x14ac:dyDescent="0.25">
      <c r="B23" s="23"/>
      <c r="C23" s="63"/>
      <c r="D23" s="63"/>
      <c r="E23" s="24"/>
      <c r="F23" s="63"/>
      <c r="G23" s="63"/>
      <c r="H23" s="24"/>
    </row>
    <row r="24" spans="2:11" ht="38.25" customHeight="1" x14ac:dyDescent="0.25">
      <c r="B24" s="90" t="s">
        <v>354</v>
      </c>
      <c r="C24" s="90"/>
      <c r="D24" s="90"/>
      <c r="E24" s="90"/>
      <c r="F24" s="90"/>
      <c r="G24" s="90"/>
      <c r="H24" s="90"/>
      <c r="I24" s="90"/>
      <c r="J24" s="90"/>
      <c r="K24" s="90"/>
    </row>
    <row r="25" spans="2:11" ht="32.25" customHeight="1" x14ac:dyDescent="0.25">
      <c r="B25" s="90" t="s">
        <v>392</v>
      </c>
      <c r="C25" s="90"/>
      <c r="D25" s="90"/>
      <c r="E25" s="90"/>
      <c r="F25" s="90"/>
      <c r="G25" s="90"/>
      <c r="H25" s="90"/>
      <c r="I25" s="90"/>
      <c r="J25" s="90"/>
      <c r="K25" s="90"/>
    </row>
    <row r="26" spans="2:11" ht="30" customHeight="1" x14ac:dyDescent="0.25">
      <c r="B26" s="90" t="s">
        <v>351</v>
      </c>
      <c r="C26" s="90"/>
      <c r="D26" s="90"/>
      <c r="E26" s="90"/>
      <c r="F26" s="90"/>
      <c r="G26" s="90"/>
      <c r="H26" s="90"/>
      <c r="I26" s="90"/>
      <c r="J26" s="90"/>
      <c r="K26" s="90"/>
    </row>
  </sheetData>
  <mergeCells count="13">
    <mergeCell ref="B24:K24"/>
    <mergeCell ref="B25:K25"/>
    <mergeCell ref="B26:K26"/>
    <mergeCell ref="B4:B7"/>
    <mergeCell ref="C14:E14"/>
    <mergeCell ref="B14:B17"/>
    <mergeCell ref="C4:E4"/>
    <mergeCell ref="F4:H4"/>
    <mergeCell ref="C5:E5"/>
    <mergeCell ref="F5:H5"/>
    <mergeCell ref="C15:E15"/>
    <mergeCell ref="F15:H15"/>
    <mergeCell ref="F14:H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7"/>
  <sheetViews>
    <sheetView showGridLines="0" workbookViewId="0"/>
  </sheetViews>
  <sheetFormatPr baseColWidth="10" defaultRowHeight="12.75" x14ac:dyDescent="0.25"/>
  <cols>
    <col min="1" max="1" width="4" style="2" customWidth="1"/>
    <col min="2" max="2" width="52.42578125" style="2" bestFit="1" customWidth="1"/>
    <col min="3" max="3" width="13.28515625" style="2" bestFit="1" customWidth="1"/>
    <col min="4" max="4" width="9.5703125" style="2" customWidth="1"/>
    <col min="5" max="16384" width="11.42578125" style="2"/>
  </cols>
  <sheetData>
    <row r="2" spans="2:4" x14ac:dyDescent="0.25">
      <c r="B2" s="1" t="s">
        <v>385</v>
      </c>
    </row>
    <row r="3" spans="2:4" x14ac:dyDescent="0.25">
      <c r="B3" s="1"/>
    </row>
    <row r="4" spans="2:4" x14ac:dyDescent="0.25">
      <c r="B4" s="5" t="s">
        <v>358</v>
      </c>
      <c r="C4" s="5" t="s">
        <v>214</v>
      </c>
      <c r="D4" s="5" t="s">
        <v>128</v>
      </c>
    </row>
    <row r="5" spans="2:4" x14ac:dyDescent="0.25">
      <c r="B5" s="5">
        <v>1</v>
      </c>
      <c r="C5" s="6">
        <v>0</v>
      </c>
      <c r="D5" s="6">
        <v>0</v>
      </c>
    </row>
    <row r="6" spans="2:4" x14ac:dyDescent="0.25">
      <c r="B6" s="5">
        <v>3</v>
      </c>
      <c r="C6" s="6">
        <v>94.44</v>
      </c>
      <c r="D6" s="6">
        <v>352</v>
      </c>
    </row>
    <row r="7" spans="2:4" x14ac:dyDescent="0.25">
      <c r="B7" s="5">
        <v>4</v>
      </c>
      <c r="C7" s="6">
        <v>1494</v>
      </c>
      <c r="D7" s="6">
        <v>1829</v>
      </c>
    </row>
    <row r="8" spans="2:4" x14ac:dyDescent="0.25">
      <c r="B8" s="5">
        <v>5</v>
      </c>
      <c r="C8" s="6">
        <v>2952.5</v>
      </c>
      <c r="D8" s="6">
        <v>3276.67</v>
      </c>
    </row>
    <row r="9" spans="2:4" x14ac:dyDescent="0.25">
      <c r="B9" s="5">
        <v>6</v>
      </c>
      <c r="C9" s="6">
        <v>4105</v>
      </c>
      <c r="D9" s="6">
        <v>4416</v>
      </c>
    </row>
    <row r="10" spans="2:4" x14ac:dyDescent="0.25">
      <c r="B10" s="5">
        <v>7</v>
      </c>
      <c r="C10" s="6">
        <v>5118.67</v>
      </c>
      <c r="D10" s="6">
        <v>5350.67</v>
      </c>
    </row>
    <row r="11" spans="2:4" x14ac:dyDescent="0.25">
      <c r="B11" s="5">
        <v>8</v>
      </c>
      <c r="C11" s="6">
        <v>5951</v>
      </c>
      <c r="D11" s="6">
        <v>6074</v>
      </c>
    </row>
    <row r="12" spans="2:4" x14ac:dyDescent="0.25">
      <c r="B12" s="5">
        <v>9</v>
      </c>
      <c r="C12" s="6">
        <v>6591.9</v>
      </c>
      <c r="D12" s="6">
        <v>6805.22</v>
      </c>
    </row>
    <row r="13" spans="2:4" x14ac:dyDescent="0.25">
      <c r="B13" s="5">
        <v>10</v>
      </c>
      <c r="C13" s="6">
        <v>7298.67</v>
      </c>
      <c r="D13" s="6">
        <v>7495</v>
      </c>
    </row>
    <row r="14" spans="2:4" x14ac:dyDescent="0.25">
      <c r="B14" s="5">
        <v>11</v>
      </c>
      <c r="C14" s="6">
        <v>7943.13</v>
      </c>
      <c r="D14" s="6">
        <v>8206</v>
      </c>
    </row>
    <row r="15" spans="2:4" x14ac:dyDescent="0.25">
      <c r="B15" s="5">
        <v>12</v>
      </c>
      <c r="C15" s="6">
        <v>8532</v>
      </c>
      <c r="D15" s="6">
        <v>8757.5</v>
      </c>
    </row>
    <row r="16" spans="2:4" x14ac:dyDescent="0.25">
      <c r="B16" s="5">
        <v>13</v>
      </c>
      <c r="C16" s="6">
        <v>9079</v>
      </c>
      <c r="D16" s="6">
        <v>9296.19</v>
      </c>
    </row>
    <row r="17" spans="2:4" x14ac:dyDescent="0.25">
      <c r="B17" s="5">
        <v>14</v>
      </c>
      <c r="C17" s="6">
        <v>9591</v>
      </c>
      <c r="D17" s="6">
        <v>9782.5</v>
      </c>
    </row>
    <row r="18" spans="2:4" x14ac:dyDescent="0.25">
      <c r="B18" s="5">
        <v>15</v>
      </c>
      <c r="C18" s="6">
        <v>10060</v>
      </c>
      <c r="D18" s="6">
        <v>10231</v>
      </c>
    </row>
    <row r="19" spans="2:4" x14ac:dyDescent="0.25">
      <c r="B19" s="5">
        <v>16</v>
      </c>
      <c r="C19" s="6">
        <v>10497.78</v>
      </c>
      <c r="D19" s="6">
        <v>10673</v>
      </c>
    </row>
    <row r="20" spans="2:4" x14ac:dyDescent="0.25">
      <c r="B20" s="5">
        <v>17</v>
      </c>
      <c r="C20" s="6">
        <v>10929</v>
      </c>
      <c r="D20" s="6">
        <v>11076.84</v>
      </c>
    </row>
    <row r="21" spans="2:4" x14ac:dyDescent="0.25">
      <c r="B21" s="5">
        <v>18</v>
      </c>
      <c r="C21" s="6">
        <v>11342.38</v>
      </c>
      <c r="D21" s="6">
        <v>11508</v>
      </c>
    </row>
    <row r="22" spans="2:4" x14ac:dyDescent="0.25">
      <c r="B22" s="5">
        <v>19</v>
      </c>
      <c r="C22" s="6">
        <v>11736.67</v>
      </c>
      <c r="D22" s="6">
        <v>11918</v>
      </c>
    </row>
    <row r="23" spans="2:4" x14ac:dyDescent="0.25">
      <c r="B23" s="5">
        <v>20</v>
      </c>
      <c r="C23" s="6">
        <v>12112</v>
      </c>
      <c r="D23" s="6">
        <v>12305</v>
      </c>
    </row>
    <row r="24" spans="2:4" x14ac:dyDescent="0.25">
      <c r="B24" s="5">
        <v>21</v>
      </c>
      <c r="C24" s="6">
        <v>12481</v>
      </c>
      <c r="D24" s="6">
        <v>12713.7</v>
      </c>
    </row>
    <row r="25" spans="2:4" x14ac:dyDescent="0.25">
      <c r="B25" s="5">
        <v>22</v>
      </c>
      <c r="C25" s="6">
        <v>12836.67</v>
      </c>
      <c r="D25" s="6">
        <v>13050</v>
      </c>
    </row>
    <row r="26" spans="2:4" x14ac:dyDescent="0.25">
      <c r="B26" s="5">
        <v>23</v>
      </c>
      <c r="C26" s="6">
        <v>13182</v>
      </c>
      <c r="D26" s="6">
        <v>13402</v>
      </c>
    </row>
    <row r="27" spans="2:4" x14ac:dyDescent="0.25">
      <c r="B27" s="5">
        <v>24</v>
      </c>
      <c r="C27" s="6">
        <v>13519</v>
      </c>
      <c r="D27" s="6">
        <v>13750.56</v>
      </c>
    </row>
    <row r="28" spans="2:4" x14ac:dyDescent="0.25">
      <c r="B28" s="5">
        <v>25</v>
      </c>
      <c r="C28" s="6">
        <v>13844</v>
      </c>
      <c r="D28" s="6">
        <v>14088.67</v>
      </c>
    </row>
    <row r="29" spans="2:4" x14ac:dyDescent="0.25">
      <c r="B29" s="5">
        <v>26</v>
      </c>
      <c r="C29" s="6">
        <v>14160</v>
      </c>
      <c r="D29" s="6">
        <v>14407</v>
      </c>
    </row>
    <row r="30" spans="2:4" x14ac:dyDescent="0.25">
      <c r="B30" s="5">
        <v>27</v>
      </c>
      <c r="C30" s="6">
        <v>14461.2</v>
      </c>
      <c r="D30" s="6">
        <v>14692</v>
      </c>
    </row>
    <row r="31" spans="2:4" x14ac:dyDescent="0.25">
      <c r="B31" s="5">
        <v>28</v>
      </c>
      <c r="C31" s="6">
        <v>14755.38</v>
      </c>
      <c r="D31" s="6">
        <v>14975.2</v>
      </c>
    </row>
    <row r="32" spans="2:4" x14ac:dyDescent="0.25">
      <c r="B32" s="5">
        <v>29</v>
      </c>
      <c r="C32" s="6">
        <v>15037.69</v>
      </c>
      <c r="D32" s="6">
        <v>15224.67</v>
      </c>
    </row>
    <row r="33" spans="2:4" x14ac:dyDescent="0.25">
      <c r="B33" s="5">
        <v>30</v>
      </c>
      <c r="C33" s="6">
        <v>15314.76</v>
      </c>
      <c r="D33" s="6">
        <v>15495</v>
      </c>
    </row>
    <row r="34" spans="2:4" x14ac:dyDescent="0.25">
      <c r="B34" s="5">
        <v>31</v>
      </c>
      <c r="C34" s="6">
        <v>15601.5</v>
      </c>
      <c r="D34" s="6">
        <v>15797.78</v>
      </c>
    </row>
    <row r="35" spans="2:4" x14ac:dyDescent="0.25">
      <c r="B35" s="5">
        <v>32</v>
      </c>
      <c r="C35" s="6">
        <v>15888.67</v>
      </c>
      <c r="D35" s="6">
        <v>16078.95</v>
      </c>
    </row>
    <row r="36" spans="2:4" x14ac:dyDescent="0.25">
      <c r="B36" s="5">
        <v>33</v>
      </c>
      <c r="C36" s="6">
        <v>16171.74</v>
      </c>
      <c r="D36" s="6">
        <v>16376</v>
      </c>
    </row>
    <row r="37" spans="2:4" x14ac:dyDescent="0.25">
      <c r="B37" s="5">
        <v>34</v>
      </c>
      <c r="C37" s="6">
        <v>16449.330000000002</v>
      </c>
      <c r="D37" s="6">
        <v>16614.439999999999</v>
      </c>
    </row>
    <row r="38" spans="2:4" x14ac:dyDescent="0.25">
      <c r="B38" s="5">
        <v>35</v>
      </c>
      <c r="C38" s="6">
        <v>16722.689999999999</v>
      </c>
      <c r="D38" s="6">
        <v>16883.330000000002</v>
      </c>
    </row>
    <row r="39" spans="2:4" x14ac:dyDescent="0.25">
      <c r="B39" s="5">
        <v>36</v>
      </c>
      <c r="C39" s="6">
        <v>16990.71</v>
      </c>
      <c r="D39" s="6">
        <v>17161.330000000002</v>
      </c>
    </row>
    <row r="40" spans="2:4" x14ac:dyDescent="0.25">
      <c r="B40" s="5">
        <v>37</v>
      </c>
      <c r="C40" s="6">
        <v>17256</v>
      </c>
      <c r="D40" s="6">
        <v>17414</v>
      </c>
    </row>
    <row r="41" spans="2:4" x14ac:dyDescent="0.25">
      <c r="B41" s="5">
        <v>38</v>
      </c>
      <c r="C41" s="6">
        <v>17515.330000000002</v>
      </c>
      <c r="D41" s="6">
        <v>17678</v>
      </c>
    </row>
    <row r="42" spans="2:4" x14ac:dyDescent="0.25">
      <c r="B42" s="5">
        <v>39</v>
      </c>
      <c r="C42" s="6">
        <v>17779.43</v>
      </c>
      <c r="D42" s="6">
        <v>17961</v>
      </c>
    </row>
    <row r="43" spans="2:4" x14ac:dyDescent="0.25">
      <c r="B43" s="5">
        <v>40</v>
      </c>
      <c r="C43" s="6">
        <v>18044.439999999999</v>
      </c>
      <c r="D43" s="6">
        <v>18234.29</v>
      </c>
    </row>
    <row r="44" spans="2:4" x14ac:dyDescent="0.25">
      <c r="B44" s="5">
        <v>41</v>
      </c>
      <c r="C44" s="6">
        <v>18311.5</v>
      </c>
      <c r="D44" s="6">
        <v>18518.669999999998</v>
      </c>
    </row>
    <row r="45" spans="2:4" x14ac:dyDescent="0.25">
      <c r="B45" s="5">
        <v>42</v>
      </c>
      <c r="C45" s="6">
        <v>18576.07</v>
      </c>
      <c r="D45" s="6">
        <v>18764.669999999998</v>
      </c>
    </row>
    <row r="46" spans="2:4" x14ac:dyDescent="0.25">
      <c r="B46" s="5">
        <v>43</v>
      </c>
      <c r="C46" s="6">
        <v>18840.8</v>
      </c>
      <c r="D46" s="6">
        <v>19019.330000000002</v>
      </c>
    </row>
    <row r="47" spans="2:4" x14ac:dyDescent="0.25">
      <c r="B47" s="5">
        <v>44</v>
      </c>
      <c r="C47" s="6">
        <v>19105</v>
      </c>
      <c r="D47" s="6">
        <v>19285</v>
      </c>
    </row>
    <row r="48" spans="2:4" x14ac:dyDescent="0.25">
      <c r="B48" s="5">
        <v>45</v>
      </c>
      <c r="C48" s="6">
        <v>19366.669999999998</v>
      </c>
      <c r="D48" s="6">
        <v>19549</v>
      </c>
    </row>
    <row r="49" spans="2:4" x14ac:dyDescent="0.25">
      <c r="B49" s="5">
        <v>46</v>
      </c>
      <c r="C49" s="6">
        <v>19630</v>
      </c>
      <c r="D49" s="6">
        <v>19807.22</v>
      </c>
    </row>
    <row r="50" spans="2:4" x14ac:dyDescent="0.25">
      <c r="B50" s="5">
        <v>47</v>
      </c>
      <c r="C50" s="6">
        <v>19895</v>
      </c>
      <c r="D50" s="6">
        <v>20080.669999999998</v>
      </c>
    </row>
    <row r="51" spans="2:4" x14ac:dyDescent="0.25">
      <c r="B51" s="5">
        <v>48</v>
      </c>
      <c r="C51" s="6">
        <v>20159.330000000002</v>
      </c>
      <c r="D51" s="6">
        <v>20358.669999999998</v>
      </c>
    </row>
    <row r="52" spans="2:4" x14ac:dyDescent="0.25">
      <c r="B52" s="5">
        <v>49</v>
      </c>
      <c r="C52" s="6">
        <v>20425</v>
      </c>
      <c r="D52" s="6">
        <v>20623.330000000002</v>
      </c>
    </row>
    <row r="53" spans="2:4" x14ac:dyDescent="0.25">
      <c r="B53" s="5">
        <v>50</v>
      </c>
      <c r="C53" s="6">
        <v>20692.669999999998</v>
      </c>
      <c r="D53" s="6">
        <v>20884.669999999998</v>
      </c>
    </row>
    <row r="54" spans="2:4" x14ac:dyDescent="0.25">
      <c r="B54" s="5">
        <v>51</v>
      </c>
      <c r="C54" s="6">
        <v>20962.669999999998</v>
      </c>
      <c r="D54" s="6">
        <v>21159</v>
      </c>
    </row>
    <row r="55" spans="2:4" x14ac:dyDescent="0.25">
      <c r="B55" s="5">
        <v>52</v>
      </c>
      <c r="C55" s="6">
        <v>21233.33</v>
      </c>
      <c r="D55" s="6">
        <v>21438</v>
      </c>
    </row>
    <row r="56" spans="2:4" x14ac:dyDescent="0.25">
      <c r="B56" s="5">
        <v>53</v>
      </c>
      <c r="C56" s="6">
        <v>21506.67</v>
      </c>
      <c r="D56" s="6">
        <v>21722</v>
      </c>
    </row>
    <row r="57" spans="2:4" x14ac:dyDescent="0.25">
      <c r="B57" s="5">
        <v>54</v>
      </c>
      <c r="C57" s="6">
        <v>21781</v>
      </c>
      <c r="D57" s="6">
        <v>22017.22</v>
      </c>
    </row>
    <row r="58" spans="2:4" x14ac:dyDescent="0.25">
      <c r="B58" s="5">
        <v>55</v>
      </c>
      <c r="C58" s="6">
        <v>22060</v>
      </c>
      <c r="D58" s="6">
        <v>22315</v>
      </c>
    </row>
    <row r="59" spans="2:4" x14ac:dyDescent="0.25">
      <c r="B59" s="5">
        <v>56</v>
      </c>
      <c r="C59" s="6">
        <v>22344</v>
      </c>
      <c r="D59" s="6">
        <v>22601</v>
      </c>
    </row>
    <row r="60" spans="2:4" x14ac:dyDescent="0.25">
      <c r="B60" s="5">
        <v>57</v>
      </c>
      <c r="C60" s="6">
        <v>22630.26</v>
      </c>
      <c r="D60" s="6">
        <v>22890</v>
      </c>
    </row>
    <row r="61" spans="2:4" x14ac:dyDescent="0.25">
      <c r="B61" s="5">
        <v>58</v>
      </c>
      <c r="C61" s="6">
        <v>22922</v>
      </c>
      <c r="D61" s="6">
        <v>23170</v>
      </c>
    </row>
    <row r="62" spans="2:4" x14ac:dyDescent="0.25">
      <c r="B62" s="5">
        <v>59</v>
      </c>
      <c r="C62" s="6">
        <v>23218</v>
      </c>
      <c r="D62" s="6">
        <v>23455.33</v>
      </c>
    </row>
    <row r="63" spans="2:4" x14ac:dyDescent="0.25">
      <c r="B63" s="5">
        <v>60</v>
      </c>
      <c r="C63" s="6">
        <v>23521</v>
      </c>
      <c r="D63" s="6">
        <v>23746.67</v>
      </c>
    </row>
    <row r="64" spans="2:4" x14ac:dyDescent="0.25">
      <c r="B64" s="5">
        <v>61</v>
      </c>
      <c r="C64" s="6">
        <v>23829.439999999999</v>
      </c>
      <c r="D64" s="6">
        <v>24066.67</v>
      </c>
    </row>
    <row r="65" spans="2:4" x14ac:dyDescent="0.25">
      <c r="B65" s="5">
        <v>62</v>
      </c>
      <c r="C65" s="6">
        <v>24142.55</v>
      </c>
      <c r="D65" s="6">
        <v>24399</v>
      </c>
    </row>
    <row r="66" spans="2:4" x14ac:dyDescent="0.25">
      <c r="B66" s="5">
        <v>63</v>
      </c>
      <c r="C66" s="6">
        <v>24463.81</v>
      </c>
      <c r="D66" s="6">
        <v>24726</v>
      </c>
    </row>
    <row r="67" spans="2:4" x14ac:dyDescent="0.25">
      <c r="B67" s="5">
        <v>64</v>
      </c>
      <c r="C67" s="6">
        <v>24791</v>
      </c>
      <c r="D67" s="6">
        <v>25020.560000000001</v>
      </c>
    </row>
    <row r="68" spans="2:4" x14ac:dyDescent="0.25">
      <c r="B68" s="5">
        <v>65</v>
      </c>
      <c r="C68" s="6">
        <v>25125</v>
      </c>
      <c r="D68" s="6">
        <v>25383.81</v>
      </c>
    </row>
    <row r="69" spans="2:4" x14ac:dyDescent="0.25">
      <c r="B69" s="5">
        <v>66</v>
      </c>
      <c r="C69" s="6">
        <v>25468.89</v>
      </c>
      <c r="D69" s="6">
        <v>25710</v>
      </c>
    </row>
    <row r="70" spans="2:4" x14ac:dyDescent="0.25">
      <c r="B70" s="5">
        <v>67</v>
      </c>
      <c r="C70" s="6">
        <v>25822</v>
      </c>
      <c r="D70" s="6">
        <v>26059</v>
      </c>
    </row>
    <row r="71" spans="2:4" x14ac:dyDescent="0.25">
      <c r="B71" s="5">
        <v>68</v>
      </c>
      <c r="C71" s="6">
        <v>26183.33</v>
      </c>
      <c r="D71" s="6">
        <v>26428</v>
      </c>
    </row>
    <row r="72" spans="2:4" x14ac:dyDescent="0.25">
      <c r="B72" s="5">
        <v>69</v>
      </c>
      <c r="C72" s="6">
        <v>26556</v>
      </c>
      <c r="D72" s="6">
        <v>26789.52</v>
      </c>
    </row>
    <row r="73" spans="2:4" x14ac:dyDescent="0.25">
      <c r="B73" s="5">
        <v>70</v>
      </c>
      <c r="C73" s="6">
        <v>26941.11</v>
      </c>
      <c r="D73" s="6">
        <v>27175</v>
      </c>
    </row>
    <row r="74" spans="2:4" x14ac:dyDescent="0.25">
      <c r="B74" s="5">
        <v>71</v>
      </c>
      <c r="C74" s="6">
        <v>27336.67</v>
      </c>
      <c r="D74" s="6">
        <v>27572.78</v>
      </c>
    </row>
    <row r="75" spans="2:4" x14ac:dyDescent="0.25">
      <c r="B75" s="5">
        <v>72</v>
      </c>
      <c r="C75" s="6">
        <v>27748</v>
      </c>
      <c r="D75" s="6">
        <v>27958.67</v>
      </c>
    </row>
    <row r="76" spans="2:4" x14ac:dyDescent="0.25">
      <c r="B76" s="5">
        <v>73</v>
      </c>
      <c r="C76" s="6">
        <v>28170</v>
      </c>
      <c r="D76" s="6">
        <v>28402.17</v>
      </c>
    </row>
    <row r="77" spans="2:4" x14ac:dyDescent="0.25">
      <c r="B77" s="5">
        <v>74</v>
      </c>
      <c r="C77" s="6">
        <v>28610</v>
      </c>
      <c r="D77" s="6">
        <v>28908</v>
      </c>
    </row>
    <row r="78" spans="2:4" x14ac:dyDescent="0.25">
      <c r="B78" s="5">
        <v>75</v>
      </c>
      <c r="C78" s="6">
        <v>29067.33</v>
      </c>
      <c r="D78" s="6">
        <v>29353</v>
      </c>
    </row>
    <row r="79" spans="2:4" x14ac:dyDescent="0.25">
      <c r="B79" s="5">
        <v>76</v>
      </c>
      <c r="C79" s="6">
        <v>29544.29</v>
      </c>
      <c r="D79" s="6">
        <v>29872.78</v>
      </c>
    </row>
    <row r="80" spans="2:4" x14ac:dyDescent="0.25">
      <c r="B80" s="5">
        <v>77</v>
      </c>
      <c r="C80" s="6">
        <v>30040.560000000001</v>
      </c>
      <c r="D80" s="6">
        <v>30304</v>
      </c>
    </row>
    <row r="81" spans="2:4" x14ac:dyDescent="0.25">
      <c r="B81" s="5">
        <v>78</v>
      </c>
      <c r="C81" s="6">
        <v>30556.5</v>
      </c>
      <c r="D81" s="6">
        <v>30823.08</v>
      </c>
    </row>
    <row r="82" spans="2:4" x14ac:dyDescent="0.25">
      <c r="B82" s="5">
        <v>79</v>
      </c>
      <c r="C82" s="6">
        <v>31098.67</v>
      </c>
      <c r="D82" s="6">
        <v>31370.67</v>
      </c>
    </row>
    <row r="83" spans="2:4" x14ac:dyDescent="0.25">
      <c r="B83" s="5">
        <v>80</v>
      </c>
      <c r="C83" s="6">
        <v>31672.22</v>
      </c>
      <c r="D83" s="6">
        <v>31934.67</v>
      </c>
    </row>
    <row r="84" spans="2:4" x14ac:dyDescent="0.25">
      <c r="B84" s="5">
        <v>81</v>
      </c>
      <c r="C84" s="6">
        <v>32278</v>
      </c>
      <c r="D84" s="6">
        <v>32547</v>
      </c>
    </row>
    <row r="85" spans="2:4" x14ac:dyDescent="0.25">
      <c r="B85" s="5">
        <v>82</v>
      </c>
      <c r="C85" s="6">
        <v>32922.86</v>
      </c>
      <c r="D85" s="6">
        <v>33219.33</v>
      </c>
    </row>
    <row r="86" spans="2:4" x14ac:dyDescent="0.25">
      <c r="B86" s="5">
        <v>83</v>
      </c>
      <c r="C86" s="6">
        <v>33608</v>
      </c>
      <c r="D86" s="6">
        <v>33880.67</v>
      </c>
    </row>
    <row r="87" spans="2:4" x14ac:dyDescent="0.25">
      <c r="B87" s="5">
        <v>84</v>
      </c>
      <c r="C87" s="6">
        <v>34340.83</v>
      </c>
      <c r="D87" s="6">
        <v>34616.67</v>
      </c>
    </row>
    <row r="88" spans="2:4" x14ac:dyDescent="0.25">
      <c r="B88" s="5">
        <v>85</v>
      </c>
      <c r="C88" s="6">
        <v>35125</v>
      </c>
      <c r="D88" s="6">
        <v>35381.11</v>
      </c>
    </row>
    <row r="89" spans="2:4" x14ac:dyDescent="0.25">
      <c r="B89" s="5">
        <v>86</v>
      </c>
      <c r="C89" s="6">
        <v>35971.67</v>
      </c>
      <c r="D89" s="6">
        <v>36253.89</v>
      </c>
    </row>
    <row r="90" spans="2:4" x14ac:dyDescent="0.25">
      <c r="B90" s="5">
        <v>87</v>
      </c>
      <c r="C90" s="6">
        <v>36888</v>
      </c>
      <c r="D90" s="6">
        <v>37150.379999999997</v>
      </c>
    </row>
    <row r="91" spans="2:4" x14ac:dyDescent="0.25">
      <c r="B91" s="5">
        <v>88</v>
      </c>
      <c r="C91" s="6">
        <v>37896</v>
      </c>
      <c r="D91" s="6">
        <v>38161.33</v>
      </c>
    </row>
    <row r="92" spans="2:4" x14ac:dyDescent="0.25">
      <c r="B92" s="5">
        <v>89</v>
      </c>
      <c r="C92" s="6">
        <v>39008.67</v>
      </c>
      <c r="D92" s="6">
        <v>39390</v>
      </c>
    </row>
    <row r="93" spans="2:4" x14ac:dyDescent="0.25">
      <c r="B93" s="5">
        <v>90</v>
      </c>
      <c r="C93" s="6">
        <v>40253.199999999997</v>
      </c>
      <c r="D93" s="6">
        <v>40652</v>
      </c>
    </row>
    <row r="94" spans="2:4" x14ac:dyDescent="0.25">
      <c r="B94" s="5">
        <v>91</v>
      </c>
      <c r="C94" s="6">
        <v>41664.67</v>
      </c>
      <c r="D94" s="6">
        <v>42068</v>
      </c>
    </row>
    <row r="95" spans="2:4" x14ac:dyDescent="0.25">
      <c r="B95" s="5">
        <v>92</v>
      </c>
      <c r="C95" s="6">
        <v>43291</v>
      </c>
      <c r="D95" s="6">
        <v>43687.78</v>
      </c>
    </row>
    <row r="96" spans="2:4" x14ac:dyDescent="0.25">
      <c r="B96" s="5">
        <v>93</v>
      </c>
      <c r="C96" s="6">
        <v>45202</v>
      </c>
      <c r="D96" s="6">
        <v>45624</v>
      </c>
    </row>
    <row r="97" spans="2:5" x14ac:dyDescent="0.25">
      <c r="B97" s="5">
        <v>94</v>
      </c>
      <c r="C97" s="6">
        <v>47508</v>
      </c>
      <c r="D97" s="6">
        <v>47995.83</v>
      </c>
    </row>
    <row r="98" spans="2:5" x14ac:dyDescent="0.25">
      <c r="B98" s="5">
        <v>95</v>
      </c>
      <c r="C98" s="6">
        <v>50386.19</v>
      </c>
      <c r="D98" s="6">
        <v>50924.67</v>
      </c>
    </row>
    <row r="99" spans="2:5" x14ac:dyDescent="0.25">
      <c r="B99" s="5">
        <v>96</v>
      </c>
      <c r="C99" s="6">
        <v>54158</v>
      </c>
      <c r="D99" s="6">
        <v>54278</v>
      </c>
    </row>
    <row r="100" spans="2:5" x14ac:dyDescent="0.25">
      <c r="B100" s="5">
        <v>97</v>
      </c>
      <c r="C100" s="6">
        <v>59507.33</v>
      </c>
      <c r="D100" s="6">
        <v>59822.86</v>
      </c>
    </row>
    <row r="101" spans="2:5" x14ac:dyDescent="0.25">
      <c r="B101" s="5">
        <v>98</v>
      </c>
      <c r="C101" s="6">
        <v>68030</v>
      </c>
      <c r="D101" s="6">
        <v>68006</v>
      </c>
    </row>
    <row r="102" spans="2:5" x14ac:dyDescent="0.25">
      <c r="B102" s="5">
        <v>99</v>
      </c>
      <c r="C102" s="6">
        <v>85776.67</v>
      </c>
      <c r="D102" s="6">
        <v>85350</v>
      </c>
    </row>
    <row r="103" spans="2:5" x14ac:dyDescent="0.25">
      <c r="B103" s="5">
        <v>100</v>
      </c>
      <c r="C103" s="6">
        <v>60572110.829999998</v>
      </c>
      <c r="D103" s="6">
        <v>588437</v>
      </c>
    </row>
    <row r="104" spans="2:5" x14ac:dyDescent="0.25">
      <c r="B104" s="46"/>
      <c r="C104" s="47"/>
      <c r="D104" s="47"/>
    </row>
    <row r="105" spans="2:5" ht="28.5" customHeight="1" x14ac:dyDescent="0.25">
      <c r="B105" s="91" t="s">
        <v>310</v>
      </c>
      <c r="C105" s="91"/>
      <c r="D105" s="91"/>
      <c r="E105" s="91"/>
    </row>
    <row r="106" spans="2:5" x14ac:dyDescent="0.25">
      <c r="B106" s="2" t="s">
        <v>309</v>
      </c>
    </row>
    <row r="107" spans="2:5" x14ac:dyDescent="0.25">
      <c r="B107" s="2" t="s">
        <v>311</v>
      </c>
    </row>
  </sheetData>
  <mergeCells count="1">
    <mergeCell ref="B105:E10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
  <sheetViews>
    <sheetView showGridLines="0" workbookViewId="0"/>
  </sheetViews>
  <sheetFormatPr baseColWidth="10" defaultRowHeight="12.75" x14ac:dyDescent="0.25"/>
  <cols>
    <col min="1" max="1" width="2" style="2" customWidth="1"/>
    <col min="2" max="2" width="13.28515625" style="2" bestFit="1" customWidth="1"/>
    <col min="3" max="4" width="3.42578125" style="2" customWidth="1"/>
    <col min="5" max="5" width="5.42578125" style="2" customWidth="1"/>
    <col min="6" max="7" width="6.42578125" style="2" customWidth="1"/>
    <col min="8" max="8" width="6.85546875" style="2" customWidth="1"/>
    <col min="9" max="9" width="7.42578125" style="2" customWidth="1"/>
    <col min="10" max="10" width="7.85546875" style="2" customWidth="1"/>
    <col min="11" max="11" width="8.28515625" style="2" customWidth="1"/>
    <col min="12" max="13" width="7.85546875" style="2" customWidth="1"/>
    <col min="14" max="16384" width="11.42578125" style="2"/>
  </cols>
  <sheetData>
    <row r="2" spans="2:14" x14ac:dyDescent="0.25">
      <c r="B2" s="1" t="s">
        <v>381</v>
      </c>
    </row>
    <row r="3" spans="2:14" x14ac:dyDescent="0.25">
      <c r="B3" s="1"/>
    </row>
    <row r="4" spans="2:14" x14ac:dyDescent="0.25">
      <c r="B4" s="3"/>
      <c r="C4" s="3" t="s">
        <v>171</v>
      </c>
      <c r="D4" s="3" t="s">
        <v>172</v>
      </c>
      <c r="E4" s="3" t="s">
        <v>173</v>
      </c>
      <c r="F4" s="3" t="s">
        <v>174</v>
      </c>
      <c r="G4" s="3" t="s">
        <v>175</v>
      </c>
      <c r="H4" s="3" t="s">
        <v>176</v>
      </c>
      <c r="I4" s="3" t="s">
        <v>177</v>
      </c>
      <c r="J4" s="3" t="s">
        <v>178</v>
      </c>
      <c r="K4" s="3" t="s">
        <v>179</v>
      </c>
      <c r="L4" s="3" t="s">
        <v>188</v>
      </c>
      <c r="M4" s="3" t="s">
        <v>189</v>
      </c>
    </row>
    <row r="5" spans="2:14" x14ac:dyDescent="0.25">
      <c r="B5" s="3" t="s">
        <v>128</v>
      </c>
      <c r="C5" s="4">
        <v>0</v>
      </c>
      <c r="D5" s="4">
        <v>0</v>
      </c>
      <c r="E5" s="4">
        <v>352</v>
      </c>
      <c r="F5" s="3" t="s">
        <v>180</v>
      </c>
      <c r="G5" s="3" t="s">
        <v>181</v>
      </c>
      <c r="H5" s="3" t="s">
        <v>191</v>
      </c>
      <c r="I5" s="3" t="s">
        <v>186</v>
      </c>
      <c r="J5" s="3" t="s">
        <v>192</v>
      </c>
      <c r="K5" s="3" t="s">
        <v>190</v>
      </c>
      <c r="L5" s="3" t="s">
        <v>193</v>
      </c>
      <c r="M5" s="3" t="s">
        <v>194</v>
      </c>
    </row>
    <row r="6" spans="2:14" x14ac:dyDescent="0.25">
      <c r="B6" s="3" t="s">
        <v>384</v>
      </c>
      <c r="C6" s="4">
        <v>0</v>
      </c>
      <c r="D6" s="4">
        <v>0</v>
      </c>
      <c r="E6" s="4">
        <v>94</v>
      </c>
      <c r="F6" s="3" t="s">
        <v>184</v>
      </c>
      <c r="G6" s="3" t="s">
        <v>185</v>
      </c>
      <c r="H6" s="3" t="s">
        <v>182</v>
      </c>
      <c r="I6" s="3" t="s">
        <v>183</v>
      </c>
      <c r="J6" s="3" t="s">
        <v>187</v>
      </c>
      <c r="K6" s="3" t="s">
        <v>195</v>
      </c>
      <c r="L6" s="3" t="s">
        <v>196</v>
      </c>
      <c r="M6" s="3" t="s">
        <v>197</v>
      </c>
    </row>
    <row r="7" spans="2:14" x14ac:dyDescent="0.25">
      <c r="B7" s="23"/>
      <c r="C7" s="85"/>
      <c r="D7" s="85"/>
      <c r="E7" s="85"/>
      <c r="F7" s="23"/>
      <c r="G7" s="23"/>
      <c r="H7" s="23"/>
      <c r="I7" s="23"/>
      <c r="J7" s="23"/>
      <c r="K7" s="23"/>
      <c r="L7" s="23"/>
      <c r="M7" s="23"/>
    </row>
    <row r="8" spans="2:14" x14ac:dyDescent="0.25">
      <c r="B8" s="2" t="s">
        <v>308</v>
      </c>
    </row>
    <row r="9" spans="2:14" ht="38.25" customHeight="1" x14ac:dyDescent="0.25">
      <c r="B9" s="91" t="s">
        <v>382</v>
      </c>
      <c r="C9" s="91"/>
      <c r="D9" s="91"/>
      <c r="E9" s="91"/>
      <c r="F9" s="91"/>
      <c r="G9" s="91"/>
      <c r="H9" s="91"/>
      <c r="I9" s="91"/>
      <c r="J9" s="91"/>
      <c r="K9" s="91"/>
      <c r="L9" s="91"/>
      <c r="M9" s="91"/>
      <c r="N9" s="91"/>
    </row>
    <row r="10" spans="2:14" x14ac:dyDescent="0.25">
      <c r="B10" s="2" t="s">
        <v>309</v>
      </c>
    </row>
    <row r="11" spans="2:14" x14ac:dyDescent="0.25">
      <c r="B11" s="2" t="s">
        <v>314</v>
      </c>
    </row>
  </sheetData>
  <mergeCells count="1">
    <mergeCell ref="B9:N9"/>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showGridLines="0" workbookViewId="0">
      <selection activeCell="D30" sqref="D30"/>
    </sheetView>
  </sheetViews>
  <sheetFormatPr baseColWidth="10" defaultRowHeight="12.75" x14ac:dyDescent="0.25"/>
  <cols>
    <col min="1" max="1" width="3.5703125" style="2" customWidth="1"/>
    <col min="2" max="16384" width="11.42578125" style="2"/>
  </cols>
  <sheetData>
    <row r="2" spans="2:2" ht="15" customHeight="1" x14ac:dyDescent="0.25">
      <c r="B2" s="86" t="s">
        <v>383</v>
      </c>
    </row>
    <row r="3" spans="2:2" s="87" customFormat="1" x14ac:dyDescent="0.25">
      <c r="B3" s="88"/>
    </row>
    <row r="24" spans="2:2" x14ac:dyDescent="0.25">
      <c r="B24" s="2" t="s">
        <v>306</v>
      </c>
    </row>
    <row r="25" spans="2:2" ht="13.5" x14ac:dyDescent="0.25">
      <c r="B25" s="2" t="s">
        <v>307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topLeftCell="A10" workbookViewId="0"/>
  </sheetViews>
  <sheetFormatPr baseColWidth="10" defaultRowHeight="12.75" x14ac:dyDescent="0.25"/>
  <cols>
    <col min="1" max="1" width="4.140625" style="2" customWidth="1"/>
    <col min="2" max="2" width="25.5703125" style="2" bestFit="1" customWidth="1"/>
    <col min="3" max="3" width="11.85546875" style="2" customWidth="1"/>
    <col min="4" max="4" width="16.140625" style="2" customWidth="1"/>
    <col min="5" max="5" width="10.42578125" style="2" customWidth="1"/>
    <col min="6" max="6" width="18.5703125" style="2" customWidth="1"/>
    <col min="7" max="16384" width="11.42578125" style="2"/>
  </cols>
  <sheetData>
    <row r="2" spans="2:6" x14ac:dyDescent="0.25">
      <c r="B2" s="1" t="s">
        <v>216</v>
      </c>
    </row>
    <row r="4" spans="2:6" ht="15" customHeight="1" x14ac:dyDescent="0.25">
      <c r="B4" s="105" t="s">
        <v>0</v>
      </c>
      <c r="C4" s="100" t="s">
        <v>20</v>
      </c>
      <c r="D4" s="101"/>
      <c r="E4" s="100" t="s">
        <v>13</v>
      </c>
      <c r="F4" s="101"/>
    </row>
    <row r="5" spans="2:6" ht="15.75" customHeight="1" x14ac:dyDescent="0.25">
      <c r="B5" s="106"/>
      <c r="C5" s="100" t="s">
        <v>21</v>
      </c>
      <c r="D5" s="101"/>
      <c r="E5" s="100" t="s">
        <v>239</v>
      </c>
      <c r="F5" s="101"/>
    </row>
    <row r="6" spans="2:6" x14ac:dyDescent="0.25">
      <c r="B6" s="107"/>
      <c r="C6" s="13" t="s">
        <v>145</v>
      </c>
      <c r="D6" s="13" t="s">
        <v>146</v>
      </c>
      <c r="E6" s="13" t="s">
        <v>145</v>
      </c>
      <c r="F6" s="13" t="s">
        <v>146</v>
      </c>
    </row>
    <row r="7" spans="2:6" x14ac:dyDescent="0.25">
      <c r="B7" s="3" t="s">
        <v>22</v>
      </c>
      <c r="C7" s="3">
        <v>0.88</v>
      </c>
      <c r="D7" s="3">
        <v>0.62</v>
      </c>
      <c r="E7" s="3">
        <v>4.29</v>
      </c>
      <c r="F7" s="3">
        <v>3.12</v>
      </c>
    </row>
    <row r="8" spans="2:6" x14ac:dyDescent="0.25">
      <c r="B8" s="3" t="s">
        <v>23</v>
      </c>
      <c r="C8" s="3">
        <v>0.53</v>
      </c>
      <c r="D8" s="3">
        <v>0.43999999999999995</v>
      </c>
      <c r="E8" s="3">
        <v>3.0599999999999996</v>
      </c>
      <c r="F8" s="3">
        <v>2.54</v>
      </c>
    </row>
    <row r="9" spans="2:6" x14ac:dyDescent="0.25">
      <c r="B9" s="3" t="s">
        <v>24</v>
      </c>
      <c r="C9" s="3">
        <v>0.05</v>
      </c>
      <c r="D9" s="3">
        <v>0.1</v>
      </c>
      <c r="E9" s="3">
        <v>0.27</v>
      </c>
      <c r="F9" s="3">
        <v>0.48</v>
      </c>
    </row>
    <row r="10" spans="2:6" x14ac:dyDescent="0.25">
      <c r="B10" s="3" t="s">
        <v>48</v>
      </c>
      <c r="C10" s="3">
        <v>0.18</v>
      </c>
      <c r="D10" s="3">
        <v>0.22000000000000003</v>
      </c>
      <c r="E10" s="3">
        <v>1.21</v>
      </c>
      <c r="F10" s="3">
        <v>1.29</v>
      </c>
    </row>
    <row r="11" spans="2:6" x14ac:dyDescent="0.25">
      <c r="B11" s="3" t="s">
        <v>19</v>
      </c>
      <c r="C11" s="3">
        <v>1.6400000000000001</v>
      </c>
      <c r="D11" s="3">
        <v>1.3800000000000001</v>
      </c>
      <c r="E11" s="3">
        <v>8.8299999999999983</v>
      </c>
      <c r="F11" s="3">
        <v>7.4300000000000006</v>
      </c>
    </row>
    <row r="12" spans="2:6" x14ac:dyDescent="0.25">
      <c r="B12" s="12"/>
      <c r="C12" s="12"/>
      <c r="D12" s="12"/>
      <c r="E12" s="12"/>
      <c r="F12" s="12"/>
    </row>
    <row r="13" spans="2:6" ht="15" customHeight="1" x14ac:dyDescent="0.25">
      <c r="B13" s="105" t="s">
        <v>10</v>
      </c>
      <c r="C13" s="100" t="s">
        <v>20</v>
      </c>
      <c r="D13" s="101"/>
      <c r="E13" s="100" t="s">
        <v>13</v>
      </c>
      <c r="F13" s="101"/>
    </row>
    <row r="14" spans="2:6" ht="15.75" customHeight="1" x14ac:dyDescent="0.25">
      <c r="B14" s="106"/>
      <c r="C14" s="100" t="s">
        <v>21</v>
      </c>
      <c r="D14" s="101"/>
      <c r="E14" s="100" t="s">
        <v>239</v>
      </c>
      <c r="F14" s="101"/>
    </row>
    <row r="15" spans="2:6" x14ac:dyDescent="0.25">
      <c r="B15" s="107"/>
      <c r="C15" s="13" t="s">
        <v>145</v>
      </c>
      <c r="D15" s="13" t="s">
        <v>146</v>
      </c>
      <c r="E15" s="13" t="s">
        <v>145</v>
      </c>
      <c r="F15" s="13" t="s">
        <v>146</v>
      </c>
    </row>
    <row r="16" spans="2:6" x14ac:dyDescent="0.25">
      <c r="B16" s="3" t="s">
        <v>22</v>
      </c>
      <c r="C16" s="3">
        <v>1.47</v>
      </c>
      <c r="D16" s="3">
        <v>1.3</v>
      </c>
      <c r="E16" s="3">
        <v>1.76</v>
      </c>
      <c r="F16" s="3">
        <v>1.59</v>
      </c>
    </row>
    <row r="17" spans="2:10" x14ac:dyDescent="0.25">
      <c r="B17" s="3" t="s">
        <v>23</v>
      </c>
      <c r="C17" s="3">
        <v>0.7</v>
      </c>
      <c r="D17" s="3">
        <v>0.64000000000000012</v>
      </c>
      <c r="E17" s="3">
        <v>1.46</v>
      </c>
      <c r="F17" s="3">
        <v>1.29</v>
      </c>
    </row>
    <row r="18" spans="2:10" x14ac:dyDescent="0.25">
      <c r="B18" s="3" t="s">
        <v>24</v>
      </c>
      <c r="C18" s="3">
        <v>0.19</v>
      </c>
      <c r="D18" s="3">
        <v>0.28000000000000003</v>
      </c>
      <c r="E18" s="3">
        <v>0.31</v>
      </c>
      <c r="F18" s="3">
        <v>0.45</v>
      </c>
    </row>
    <row r="19" spans="2:10" x14ac:dyDescent="0.25">
      <c r="B19" s="3" t="s">
        <v>48</v>
      </c>
      <c r="C19" s="3">
        <v>0.63</v>
      </c>
      <c r="D19" s="3">
        <v>0.7</v>
      </c>
      <c r="E19" s="3">
        <v>1.27</v>
      </c>
      <c r="F19" s="3">
        <v>1.44</v>
      </c>
    </row>
    <row r="20" spans="2:10" x14ac:dyDescent="0.25">
      <c r="B20" s="3" t="s">
        <v>19</v>
      </c>
      <c r="C20" s="3">
        <v>2.9899999999999998</v>
      </c>
      <c r="D20" s="3">
        <v>2.92</v>
      </c>
      <c r="E20" s="3">
        <v>4.8</v>
      </c>
      <c r="F20" s="3">
        <v>4.7699999999999996</v>
      </c>
    </row>
    <row r="21" spans="2:10" x14ac:dyDescent="0.25">
      <c r="B21" s="23"/>
      <c r="C21" s="23"/>
      <c r="D21" s="23"/>
      <c r="E21" s="23"/>
      <c r="F21" s="23"/>
    </row>
    <row r="22" spans="2:10" ht="34.5" customHeight="1" x14ac:dyDescent="0.25">
      <c r="B22" s="90" t="s">
        <v>352</v>
      </c>
      <c r="C22" s="90"/>
      <c r="D22" s="90"/>
      <c r="E22" s="90"/>
      <c r="F22" s="90"/>
      <c r="G22" s="90"/>
      <c r="H22" s="90"/>
      <c r="I22" s="90"/>
      <c r="J22" s="90"/>
    </row>
    <row r="23" spans="2:10" ht="30" customHeight="1" x14ac:dyDescent="0.25">
      <c r="B23" s="90" t="s">
        <v>353</v>
      </c>
      <c r="C23" s="90"/>
      <c r="D23" s="90"/>
      <c r="E23" s="90"/>
      <c r="F23" s="90"/>
      <c r="G23" s="90"/>
      <c r="H23" s="90"/>
      <c r="I23" s="90"/>
      <c r="J23" s="90"/>
    </row>
    <row r="24" spans="2:10" ht="32.25" customHeight="1" x14ac:dyDescent="0.25">
      <c r="B24" s="90" t="s">
        <v>351</v>
      </c>
      <c r="C24" s="90"/>
      <c r="D24" s="90"/>
      <c r="E24" s="90"/>
      <c r="F24" s="90"/>
      <c r="G24" s="90"/>
      <c r="H24" s="90"/>
      <c r="I24" s="90"/>
      <c r="J24" s="90"/>
    </row>
  </sheetData>
  <mergeCells count="13">
    <mergeCell ref="B24:J24"/>
    <mergeCell ref="B23:J23"/>
    <mergeCell ref="B22:J22"/>
    <mergeCell ref="B4:B6"/>
    <mergeCell ref="B13:B15"/>
    <mergeCell ref="C4:D4"/>
    <mergeCell ref="E5:F5"/>
    <mergeCell ref="E4:F4"/>
    <mergeCell ref="C5:D5"/>
    <mergeCell ref="E14:F14"/>
    <mergeCell ref="E13:F13"/>
    <mergeCell ref="C14:D14"/>
    <mergeCell ref="C13:D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showGridLines="0" topLeftCell="A4" workbookViewId="0">
      <selection activeCell="B18" sqref="B18"/>
    </sheetView>
  </sheetViews>
  <sheetFormatPr baseColWidth="10" defaultRowHeight="12.75" x14ac:dyDescent="0.25"/>
  <cols>
    <col min="1" max="1" width="4.42578125" style="2" customWidth="1"/>
    <col min="2" max="2" width="45" style="2" bestFit="1" customWidth="1"/>
    <col min="3" max="3" width="7.42578125" style="2" customWidth="1"/>
    <col min="4" max="4" width="5.140625" style="2" customWidth="1"/>
    <col min="5" max="5" width="11.42578125" style="2"/>
    <col min="6" max="6" width="5" style="2" customWidth="1"/>
    <col min="7" max="7" width="5.140625" style="2" customWidth="1"/>
    <col min="8" max="16384" width="11.42578125" style="2"/>
  </cols>
  <sheetData>
    <row r="2" spans="2:11" x14ac:dyDescent="0.25">
      <c r="B2" s="1" t="s">
        <v>241</v>
      </c>
    </row>
    <row r="4" spans="2:11" x14ac:dyDescent="0.25">
      <c r="B4" s="103"/>
      <c r="C4" s="108" t="s">
        <v>25</v>
      </c>
      <c r="D4" s="108"/>
      <c r="E4" s="108"/>
      <c r="F4" s="108" t="s">
        <v>141</v>
      </c>
      <c r="G4" s="108"/>
      <c r="H4" s="108"/>
    </row>
    <row r="5" spans="2:11" x14ac:dyDescent="0.25">
      <c r="B5" s="103"/>
      <c r="C5" s="108" t="s">
        <v>12</v>
      </c>
      <c r="D5" s="108"/>
      <c r="E5" s="108"/>
      <c r="F5" s="108" t="s">
        <v>26</v>
      </c>
      <c r="G5" s="108"/>
      <c r="H5" s="108"/>
    </row>
    <row r="6" spans="2:11" x14ac:dyDescent="0.25">
      <c r="B6" s="103"/>
      <c r="C6" s="48" t="s">
        <v>1</v>
      </c>
      <c r="D6" s="48" t="s">
        <v>4</v>
      </c>
      <c r="E6" s="48" t="s">
        <v>127</v>
      </c>
      <c r="F6" s="48" t="s">
        <v>27</v>
      </c>
      <c r="G6" s="48" t="s">
        <v>4</v>
      </c>
      <c r="H6" s="48" t="s">
        <v>127</v>
      </c>
    </row>
    <row r="7" spans="2:11" x14ac:dyDescent="0.25">
      <c r="B7" s="103"/>
      <c r="C7" s="48">
        <v>2018</v>
      </c>
      <c r="D7" s="48">
        <v>2018</v>
      </c>
      <c r="E7" s="48" t="s">
        <v>14</v>
      </c>
      <c r="F7" s="48">
        <v>2018</v>
      </c>
      <c r="G7" s="48">
        <v>2018</v>
      </c>
      <c r="H7" s="48" t="s">
        <v>14</v>
      </c>
    </row>
    <row r="8" spans="2:11" x14ac:dyDescent="0.25">
      <c r="B8" s="8" t="s">
        <v>289</v>
      </c>
      <c r="C8" s="8">
        <v>0.77</v>
      </c>
      <c r="D8" s="8">
        <v>0.59</v>
      </c>
      <c r="E8" s="68">
        <f>D8/C8-1</f>
        <v>-0.23376623376623384</v>
      </c>
      <c r="F8" s="8">
        <v>4.38</v>
      </c>
      <c r="G8" s="8">
        <v>3.52</v>
      </c>
      <c r="H8" s="68">
        <f>G8/F8-1</f>
        <v>-0.19634703196347025</v>
      </c>
    </row>
    <row r="9" spans="2:11" x14ac:dyDescent="0.25">
      <c r="B9" s="8" t="s">
        <v>290</v>
      </c>
      <c r="C9" s="8">
        <v>1.1100000000000001</v>
      </c>
      <c r="D9" s="8">
        <v>1.07</v>
      </c>
      <c r="E9" s="68">
        <f>D9/C9-1</f>
        <v>-3.6036036036036112E-2</v>
      </c>
      <c r="F9" s="69">
        <v>3.9</v>
      </c>
      <c r="G9" s="69">
        <v>3.89</v>
      </c>
      <c r="H9" s="70">
        <f>G9/F9-1</f>
        <v>-2.564102564102555E-3</v>
      </c>
    </row>
    <row r="10" spans="2:11" x14ac:dyDescent="0.25">
      <c r="B10" s="8" t="s">
        <v>143</v>
      </c>
      <c r="C10" s="8">
        <v>0.18999999999999972</v>
      </c>
      <c r="D10" s="71"/>
      <c r="E10" s="72" t="s">
        <v>5</v>
      </c>
      <c r="F10" s="8">
        <v>0.55000000000000004</v>
      </c>
      <c r="G10" s="71" t="s">
        <v>5</v>
      </c>
      <c r="H10" s="72" t="s">
        <v>5</v>
      </c>
    </row>
    <row r="11" spans="2:11" x14ac:dyDescent="0.25">
      <c r="B11" s="8" t="s">
        <v>19</v>
      </c>
      <c r="C11" s="3">
        <v>2.0699999999999998</v>
      </c>
      <c r="D11" s="8">
        <v>1.6500000000000001</v>
      </c>
      <c r="E11" s="68">
        <f>D11/C11-1</f>
        <v>-0.20289855072463758</v>
      </c>
      <c r="F11" s="8">
        <v>8.83</v>
      </c>
      <c r="G11" s="69">
        <v>7.41</v>
      </c>
      <c r="H11" s="68">
        <f>G11/F11-1</f>
        <v>-0.16081540203850508</v>
      </c>
    </row>
    <row r="12" spans="2:11" x14ac:dyDescent="0.25">
      <c r="B12" s="73"/>
      <c r="C12" s="23"/>
      <c r="D12" s="73"/>
      <c r="E12" s="74"/>
      <c r="F12" s="73"/>
      <c r="G12" s="75"/>
      <c r="H12" s="74"/>
    </row>
    <row r="13" spans="2:11" ht="28.5" customHeight="1" x14ac:dyDescent="0.25">
      <c r="B13" s="90" t="s">
        <v>350</v>
      </c>
      <c r="C13" s="90"/>
      <c r="D13" s="90"/>
      <c r="E13" s="90"/>
      <c r="F13" s="90"/>
      <c r="G13" s="90"/>
      <c r="H13" s="90"/>
      <c r="I13" s="90"/>
      <c r="J13" s="90"/>
      <c r="K13" s="90"/>
    </row>
    <row r="14" spans="2:11" ht="41.25" customHeight="1" x14ac:dyDescent="0.25">
      <c r="B14" s="90" t="s">
        <v>393</v>
      </c>
      <c r="C14" s="90"/>
      <c r="D14" s="90"/>
      <c r="E14" s="90"/>
      <c r="F14" s="90"/>
      <c r="G14" s="90"/>
      <c r="H14" s="90"/>
      <c r="I14" s="90"/>
      <c r="J14" s="90"/>
      <c r="K14" s="90"/>
    </row>
    <row r="15" spans="2:11" ht="26.25" customHeight="1" x14ac:dyDescent="0.25">
      <c r="B15" s="90" t="s">
        <v>351</v>
      </c>
      <c r="C15" s="90"/>
      <c r="D15" s="90"/>
      <c r="E15" s="90"/>
      <c r="F15" s="90"/>
      <c r="G15" s="90"/>
      <c r="H15" s="90"/>
      <c r="I15" s="90"/>
      <c r="J15" s="90"/>
      <c r="K15" s="90"/>
    </row>
  </sheetData>
  <mergeCells count="8">
    <mergeCell ref="B13:K13"/>
    <mergeCell ref="B14:K14"/>
    <mergeCell ref="B15:K15"/>
    <mergeCell ref="F4:H4"/>
    <mergeCell ref="F5:H5"/>
    <mergeCell ref="B4:B7"/>
    <mergeCell ref="C4:E4"/>
    <mergeCell ref="C5: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9"/>
  <sheetViews>
    <sheetView showGridLines="0" zoomScaleNormal="100" workbookViewId="0">
      <selection activeCell="B19" sqref="B19"/>
    </sheetView>
  </sheetViews>
  <sheetFormatPr baseColWidth="10" defaultRowHeight="12.75" x14ac:dyDescent="0.25"/>
  <cols>
    <col min="1" max="1" width="4.140625" style="2" customWidth="1"/>
    <col min="2" max="2" width="69.140625" style="2" customWidth="1"/>
    <col min="3" max="3" width="9.5703125" style="2" customWidth="1"/>
    <col min="4" max="4" width="16.5703125" style="2" customWidth="1"/>
    <col min="5" max="5" width="45.140625" style="2" bestFit="1" customWidth="1"/>
    <col min="6" max="6" width="45.5703125" style="2" bestFit="1" customWidth="1"/>
    <col min="7" max="19" width="11.42578125" style="2"/>
    <col min="20" max="20" width="17.7109375" style="2" customWidth="1"/>
    <col min="21" max="16384" width="11.42578125" style="2"/>
  </cols>
  <sheetData>
    <row r="2" spans="2:15" x14ac:dyDescent="0.25">
      <c r="B2" s="1" t="s">
        <v>405</v>
      </c>
    </row>
    <row r="4" spans="2:15" ht="12.75" customHeight="1" x14ac:dyDescent="0.25">
      <c r="B4" s="109" t="s">
        <v>394</v>
      </c>
      <c r="C4" s="103" t="s">
        <v>129</v>
      </c>
      <c r="D4" s="103"/>
      <c r="E4" s="103" t="s">
        <v>403</v>
      </c>
      <c r="F4" s="112" t="s">
        <v>404</v>
      </c>
    </row>
    <row r="5" spans="2:15" ht="12.75" customHeight="1" x14ac:dyDescent="0.25">
      <c r="B5" s="110"/>
      <c r="C5" s="103" t="s">
        <v>21</v>
      </c>
      <c r="D5" s="103"/>
      <c r="E5" s="103"/>
      <c r="F5" s="112"/>
    </row>
    <row r="6" spans="2:15" ht="12.75" customHeight="1" x14ac:dyDescent="0.25">
      <c r="B6" s="111"/>
      <c r="C6" s="13" t="s">
        <v>128</v>
      </c>
      <c r="D6" s="13" t="s">
        <v>214</v>
      </c>
      <c r="E6" s="103"/>
      <c r="F6" s="112"/>
    </row>
    <row r="7" spans="2:15" x14ac:dyDescent="0.25">
      <c r="B7" s="81">
        <v>0</v>
      </c>
      <c r="C7" s="3">
        <v>0.77</v>
      </c>
      <c r="D7" s="3">
        <v>0.8</v>
      </c>
      <c r="E7" s="17">
        <f>(C7-D7)/C7</f>
        <v>-3.8961038961038995E-2</v>
      </c>
      <c r="F7" s="89">
        <f t="shared" ref="F7:F16" si="0">(C7-D7)*1000000</f>
        <v>-30000.000000000025</v>
      </c>
      <c r="G7" s="64"/>
      <c r="H7" s="65"/>
      <c r="I7" s="19"/>
      <c r="N7" s="65"/>
      <c r="O7" s="19"/>
    </row>
    <row r="8" spans="2:15" x14ac:dyDescent="0.25">
      <c r="B8" s="81" t="s">
        <v>395</v>
      </c>
      <c r="C8" s="3">
        <v>1.44</v>
      </c>
      <c r="D8" s="3">
        <v>1.46</v>
      </c>
      <c r="E8" s="17">
        <f t="shared" ref="E8:E16" si="1">(C8-D8)/C8</f>
        <v>-1.3888888888888902E-2</v>
      </c>
      <c r="F8" s="89">
        <f t="shared" si="0"/>
        <v>-20000.000000000018</v>
      </c>
      <c r="G8" s="64"/>
      <c r="H8" s="65"/>
      <c r="I8" s="19"/>
      <c r="N8" s="65"/>
      <c r="O8" s="19"/>
    </row>
    <row r="9" spans="2:15" x14ac:dyDescent="0.25">
      <c r="B9" s="81" t="s">
        <v>396</v>
      </c>
      <c r="C9" s="3">
        <v>3.18</v>
      </c>
      <c r="D9" s="3">
        <v>3.15</v>
      </c>
      <c r="E9" s="17">
        <f t="shared" si="1"/>
        <v>9.4339622641510211E-3</v>
      </c>
      <c r="F9" s="89">
        <f t="shared" si="0"/>
        <v>30000.000000000247</v>
      </c>
      <c r="G9" s="64"/>
      <c r="H9" s="65"/>
      <c r="I9" s="19"/>
      <c r="N9" s="65"/>
      <c r="O9" s="19"/>
    </row>
    <row r="10" spans="2:15" x14ac:dyDescent="0.25">
      <c r="B10" s="81" t="s">
        <v>397</v>
      </c>
      <c r="C10" s="3">
        <v>5.59</v>
      </c>
      <c r="D10" s="3">
        <v>5.53</v>
      </c>
      <c r="E10" s="17">
        <f t="shared" si="1"/>
        <v>1.073345259391764E-2</v>
      </c>
      <c r="F10" s="89">
        <f t="shared" si="0"/>
        <v>59999.999999999607</v>
      </c>
      <c r="G10" s="64"/>
      <c r="H10" s="65"/>
      <c r="I10" s="19"/>
      <c r="N10" s="65"/>
      <c r="O10" s="19"/>
    </row>
    <row r="11" spans="2:15" x14ac:dyDescent="0.25">
      <c r="B11" s="81" t="s">
        <v>398</v>
      </c>
      <c r="C11" s="3">
        <v>6.07</v>
      </c>
      <c r="D11" s="3">
        <v>5.97</v>
      </c>
      <c r="E11" s="17">
        <f t="shared" si="1"/>
        <v>1.6474464579901239E-2</v>
      </c>
      <c r="F11" s="89">
        <f t="shared" si="0"/>
        <v>100000.00000000054</v>
      </c>
      <c r="G11" s="64"/>
      <c r="H11" s="65"/>
      <c r="I11" s="19"/>
      <c r="N11" s="65"/>
      <c r="O11" s="19"/>
    </row>
    <row r="12" spans="2:15" x14ac:dyDescent="0.25">
      <c r="B12" s="81" t="s">
        <v>399</v>
      </c>
      <c r="C12" s="3">
        <v>4.34</v>
      </c>
      <c r="D12" s="3">
        <v>4.2300000000000004</v>
      </c>
      <c r="E12" s="17">
        <f t="shared" si="1"/>
        <v>2.5345622119815538E-2</v>
      </c>
      <c r="F12" s="89">
        <f t="shared" si="0"/>
        <v>109999.99999999943</v>
      </c>
      <c r="G12" s="64"/>
      <c r="H12" s="65"/>
      <c r="I12" s="19"/>
      <c r="N12" s="65"/>
      <c r="O12" s="19"/>
    </row>
    <row r="13" spans="2:15" x14ac:dyDescent="0.25">
      <c r="B13" s="81" t="s">
        <v>400</v>
      </c>
      <c r="C13" s="3">
        <v>2.65</v>
      </c>
      <c r="D13" s="3">
        <v>2.5099999999999998</v>
      </c>
      <c r="E13" s="17">
        <f t="shared" si="1"/>
        <v>5.2830188679245334E-2</v>
      </c>
      <c r="F13" s="89">
        <f t="shared" si="0"/>
        <v>140000.00000000012</v>
      </c>
      <c r="G13" s="64"/>
      <c r="H13" s="65"/>
      <c r="I13" s="19"/>
      <c r="N13" s="65"/>
      <c r="O13" s="19"/>
    </row>
    <row r="14" spans="2:15" x14ac:dyDescent="0.25">
      <c r="B14" s="81" t="s">
        <v>401</v>
      </c>
      <c r="C14" s="3">
        <v>1.47</v>
      </c>
      <c r="D14" s="3">
        <v>1.43</v>
      </c>
      <c r="E14" s="17">
        <f t="shared" si="1"/>
        <v>2.721088435374152E-2</v>
      </c>
      <c r="F14" s="89">
        <f t="shared" si="0"/>
        <v>40000.000000000036</v>
      </c>
      <c r="G14" s="64"/>
      <c r="H14" s="65"/>
      <c r="I14" s="19"/>
      <c r="N14" s="65"/>
      <c r="O14" s="19"/>
    </row>
    <row r="15" spans="2:15" x14ac:dyDescent="0.25">
      <c r="B15" s="81" t="s">
        <v>402</v>
      </c>
      <c r="C15" s="3">
        <v>2.54</v>
      </c>
      <c r="D15" s="3">
        <v>2.41</v>
      </c>
      <c r="E15" s="17">
        <f t="shared" si="1"/>
        <v>5.1181102362204682E-2</v>
      </c>
      <c r="F15" s="89">
        <f t="shared" si="0"/>
        <v>129999.9999999999</v>
      </c>
      <c r="G15" s="64"/>
      <c r="H15" s="65"/>
      <c r="I15" s="19"/>
      <c r="N15" s="65"/>
      <c r="O15" s="19"/>
    </row>
    <row r="16" spans="2:15" x14ac:dyDescent="0.25">
      <c r="B16" s="81" t="s">
        <v>19</v>
      </c>
      <c r="C16" s="3">
        <v>28.04</v>
      </c>
      <c r="D16" s="3">
        <v>27.49</v>
      </c>
      <c r="E16" s="17">
        <f t="shared" si="1"/>
        <v>1.961483594864482E-2</v>
      </c>
      <c r="F16" s="89">
        <f t="shared" si="0"/>
        <v>550000.0000000007</v>
      </c>
      <c r="G16" s="64"/>
      <c r="H16" s="65"/>
      <c r="I16" s="19"/>
      <c r="N16" s="65"/>
      <c r="O16" s="19"/>
    </row>
    <row r="17" spans="2:20" x14ac:dyDescent="0.25">
      <c r="B17" s="23"/>
      <c r="C17" s="23"/>
      <c r="D17" s="23"/>
      <c r="E17" s="24"/>
      <c r="F17" s="66"/>
      <c r="G17" s="64"/>
      <c r="H17" s="65"/>
      <c r="I17" s="19"/>
      <c r="N17" s="65"/>
      <c r="O17" s="19"/>
    </row>
    <row r="18" spans="2:20" ht="32.25" customHeight="1" x14ac:dyDescent="0.25">
      <c r="B18" s="90" t="s">
        <v>406</v>
      </c>
      <c r="C18" s="90"/>
      <c r="D18" s="90"/>
      <c r="E18" s="90"/>
      <c r="F18" s="90"/>
      <c r="H18" s="65"/>
      <c r="I18" s="19"/>
      <c r="N18" s="65"/>
      <c r="O18" s="19"/>
      <c r="P18" s="19"/>
      <c r="T18" s="67"/>
    </row>
    <row r="19" spans="2:20" x14ac:dyDescent="0.25">
      <c r="B19" s="2" t="s">
        <v>348</v>
      </c>
      <c r="H19" s="65"/>
      <c r="I19" s="19"/>
      <c r="N19" s="65"/>
      <c r="O19" s="19"/>
      <c r="P19" s="19"/>
    </row>
    <row r="20" spans="2:20" x14ac:dyDescent="0.25">
      <c r="B20" s="2" t="s">
        <v>349</v>
      </c>
      <c r="E20" s="65"/>
      <c r="F20" s="65"/>
      <c r="G20" s="65"/>
      <c r="H20" s="19"/>
      <c r="M20" s="65"/>
      <c r="N20" s="19"/>
      <c r="P20" s="19"/>
    </row>
    <row r="21" spans="2:20" x14ac:dyDescent="0.25">
      <c r="E21" s="65"/>
      <c r="F21" s="65"/>
      <c r="G21" s="65"/>
      <c r="H21" s="19"/>
      <c r="M21" s="65"/>
      <c r="N21" s="19"/>
      <c r="P21" s="19"/>
    </row>
    <row r="22" spans="2:20" x14ac:dyDescent="0.25">
      <c r="E22" s="65"/>
      <c r="F22" s="65"/>
      <c r="G22" s="65"/>
      <c r="H22" s="19"/>
      <c r="M22" s="65"/>
      <c r="N22" s="19"/>
      <c r="P22" s="19"/>
    </row>
    <row r="23" spans="2:20" x14ac:dyDescent="0.25">
      <c r="E23" s="65"/>
      <c r="F23" s="65"/>
      <c r="G23" s="65"/>
      <c r="H23" s="19"/>
      <c r="M23" s="65"/>
      <c r="N23" s="19"/>
      <c r="P23" s="19"/>
    </row>
    <row r="24" spans="2:20" x14ac:dyDescent="0.25">
      <c r="E24" s="65"/>
      <c r="F24" s="65"/>
      <c r="G24" s="65"/>
      <c r="H24" s="19"/>
      <c r="M24" s="65"/>
      <c r="N24" s="19"/>
      <c r="P24" s="19"/>
    </row>
    <row r="25" spans="2:20" x14ac:dyDescent="0.25">
      <c r="E25" s="65"/>
      <c r="F25" s="65"/>
      <c r="G25" s="65"/>
      <c r="H25" s="19"/>
      <c r="M25" s="65"/>
      <c r="N25" s="19"/>
      <c r="P25" s="19"/>
    </row>
    <row r="26" spans="2:20" x14ac:dyDescent="0.25">
      <c r="E26" s="65"/>
      <c r="F26" s="65"/>
      <c r="G26" s="65"/>
      <c r="H26" s="19"/>
      <c r="M26" s="65"/>
      <c r="N26" s="19"/>
      <c r="P26" s="19"/>
    </row>
    <row r="27" spans="2:20" x14ac:dyDescent="0.25">
      <c r="E27" s="65"/>
      <c r="F27" s="65"/>
      <c r="G27" s="65"/>
      <c r="H27" s="19"/>
      <c r="M27" s="65"/>
      <c r="N27" s="19"/>
      <c r="P27" s="19"/>
    </row>
    <row r="28" spans="2:20" x14ac:dyDescent="0.25">
      <c r="E28" s="65"/>
      <c r="F28" s="65"/>
      <c r="G28" s="65"/>
      <c r="H28" s="19"/>
      <c r="M28" s="65"/>
      <c r="N28" s="19"/>
      <c r="P28" s="19"/>
    </row>
    <row r="29" spans="2:20" x14ac:dyDescent="0.25">
      <c r="E29" s="65"/>
      <c r="F29" s="65"/>
      <c r="G29" s="65"/>
      <c r="H29" s="19"/>
      <c r="M29" s="65"/>
      <c r="N29" s="19"/>
      <c r="P29" s="19"/>
    </row>
  </sheetData>
  <mergeCells count="6">
    <mergeCell ref="B18:F18"/>
    <mergeCell ref="B4:B6"/>
    <mergeCell ref="E4:E6"/>
    <mergeCell ref="C4:D4"/>
    <mergeCell ref="C5:D5"/>
    <mergeCell ref="F4: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zoomScale="115" zoomScaleNormal="115" workbookViewId="0"/>
  </sheetViews>
  <sheetFormatPr baseColWidth="10" defaultRowHeight="12.75" x14ac:dyDescent="0.25"/>
  <cols>
    <col min="1" max="1" width="3.42578125" style="2" customWidth="1"/>
    <col min="2" max="2" width="18" style="2" bestFit="1" customWidth="1"/>
    <col min="3" max="3" width="23.42578125" style="2" bestFit="1" customWidth="1"/>
    <col min="4" max="4" width="28.28515625" style="2" bestFit="1" customWidth="1"/>
    <col min="5" max="5" width="6.140625" style="2" customWidth="1"/>
    <col min="6" max="16384" width="11.42578125" style="2"/>
  </cols>
  <sheetData>
    <row r="2" spans="2:5" x14ac:dyDescent="0.25">
      <c r="B2" s="1" t="s">
        <v>242</v>
      </c>
    </row>
    <row r="3" spans="2:5" x14ac:dyDescent="0.25">
      <c r="B3" s="1"/>
    </row>
    <row r="4" spans="2:5" x14ac:dyDescent="0.25">
      <c r="B4" s="105"/>
      <c r="C4" s="13" t="s">
        <v>28</v>
      </c>
      <c r="D4" s="100" t="s">
        <v>243</v>
      </c>
      <c r="E4" s="101"/>
    </row>
    <row r="5" spans="2:5" x14ac:dyDescent="0.25">
      <c r="B5" s="107"/>
      <c r="C5" s="13" t="s">
        <v>29</v>
      </c>
      <c r="D5" s="13" t="s">
        <v>29</v>
      </c>
      <c r="E5" s="13" t="s">
        <v>3</v>
      </c>
    </row>
    <row r="6" spans="2:5" x14ac:dyDescent="0.25">
      <c r="B6" s="3" t="s">
        <v>31</v>
      </c>
      <c r="C6" s="18">
        <v>726.600372419</v>
      </c>
      <c r="D6" s="18">
        <v>62.766098548999999</v>
      </c>
      <c r="E6" s="17">
        <f>D6/C6</f>
        <v>8.6383245772416725E-2</v>
      </c>
    </row>
    <row r="7" spans="2:5" x14ac:dyDescent="0.25">
      <c r="B7" s="3" t="s">
        <v>32</v>
      </c>
      <c r="C7" s="18">
        <v>429.44115023400002</v>
      </c>
      <c r="D7" s="18">
        <v>87.098750973999998</v>
      </c>
      <c r="E7" s="17">
        <f t="shared" ref="E7:E8" si="0">D7/C7</f>
        <v>0.20281882843910135</v>
      </c>
    </row>
    <row r="8" spans="2:5" x14ac:dyDescent="0.25">
      <c r="B8" s="3" t="s">
        <v>33</v>
      </c>
      <c r="C8" s="18">
        <v>259.77087100069997</v>
      </c>
      <c r="D8" s="18">
        <v>34.058046557700003</v>
      </c>
      <c r="E8" s="17">
        <f t="shared" si="0"/>
        <v>0.13110802772651223</v>
      </c>
    </row>
    <row r="9" spans="2:5" x14ac:dyDescent="0.25">
      <c r="B9" s="23"/>
      <c r="C9" s="29"/>
      <c r="D9" s="29"/>
      <c r="E9" s="24"/>
    </row>
    <row r="10" spans="2:5" x14ac:dyDescent="0.25">
      <c r="B10" s="2" t="s">
        <v>345</v>
      </c>
    </row>
    <row r="11" spans="2:5" x14ac:dyDescent="0.25">
      <c r="B11" s="2" t="s">
        <v>346</v>
      </c>
    </row>
    <row r="12" spans="2:5" x14ac:dyDescent="0.25">
      <c r="B12" s="2" t="s">
        <v>347</v>
      </c>
    </row>
  </sheetData>
  <mergeCells count="2">
    <mergeCell ref="B4:B5"/>
    <mergeCell ref="D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showGridLines="0" workbookViewId="0"/>
  </sheetViews>
  <sheetFormatPr baseColWidth="10" defaultRowHeight="12.75" x14ac:dyDescent="0.25"/>
  <cols>
    <col min="1" max="1" width="3.28515625" style="2" customWidth="1"/>
    <col min="2" max="2" width="9.42578125" style="2" customWidth="1"/>
    <col min="3" max="3" width="10" style="2" customWidth="1"/>
    <col min="4" max="4" width="9.85546875" style="2" customWidth="1"/>
    <col min="5" max="5" width="16.140625" style="2" customWidth="1"/>
    <col min="6" max="6" width="19" style="2" customWidth="1"/>
    <col min="7" max="7" width="10" style="2" customWidth="1"/>
    <col min="8" max="8" width="11.5703125" style="2" customWidth="1"/>
    <col min="9" max="9" width="21.42578125" style="2" customWidth="1"/>
    <col min="10" max="10" width="19.85546875" style="2" customWidth="1"/>
    <col min="11" max="16384" width="11.42578125" style="2"/>
  </cols>
  <sheetData>
    <row r="2" spans="2:12" x14ac:dyDescent="0.25">
      <c r="B2" s="27" t="s">
        <v>217</v>
      </c>
    </row>
    <row r="3" spans="2:12" x14ac:dyDescent="0.25">
      <c r="B3" s="61"/>
    </row>
    <row r="4" spans="2:12" x14ac:dyDescent="0.25">
      <c r="B4" s="92"/>
      <c r="C4" s="100" t="s">
        <v>0</v>
      </c>
      <c r="D4" s="104"/>
      <c r="E4" s="104"/>
      <c r="F4" s="101"/>
      <c r="G4" s="100" t="s">
        <v>10</v>
      </c>
      <c r="H4" s="104"/>
      <c r="I4" s="104"/>
      <c r="J4" s="101"/>
    </row>
    <row r="5" spans="2:12" x14ac:dyDescent="0.25">
      <c r="B5" s="102"/>
      <c r="C5" s="100" t="s">
        <v>245</v>
      </c>
      <c r="D5" s="101"/>
      <c r="E5" s="100" t="s">
        <v>291</v>
      </c>
      <c r="F5" s="101"/>
      <c r="G5" s="100" t="s">
        <v>245</v>
      </c>
      <c r="H5" s="101"/>
      <c r="I5" s="100" t="s">
        <v>291</v>
      </c>
      <c r="J5" s="101"/>
    </row>
    <row r="6" spans="2:12" x14ac:dyDescent="0.25">
      <c r="B6" s="93"/>
      <c r="C6" s="13" t="s">
        <v>38</v>
      </c>
      <c r="D6" s="13" t="s">
        <v>39</v>
      </c>
      <c r="E6" s="13" t="s">
        <v>38</v>
      </c>
      <c r="F6" s="13" t="s">
        <v>39</v>
      </c>
      <c r="G6" s="13" t="s">
        <v>38</v>
      </c>
      <c r="H6" s="13" t="s">
        <v>39</v>
      </c>
      <c r="I6" s="13" t="s">
        <v>38</v>
      </c>
      <c r="J6" s="13" t="s">
        <v>39</v>
      </c>
    </row>
    <row r="7" spans="2:12" x14ac:dyDescent="0.25">
      <c r="B7" s="3" t="s">
        <v>16</v>
      </c>
      <c r="C7" s="62">
        <v>1.2689999999999999</v>
      </c>
      <c r="D7" s="17">
        <v>0.17966903073286053</v>
      </c>
      <c r="E7" s="62">
        <v>1.696</v>
      </c>
      <c r="F7" s="17">
        <v>0.12264150943396226</v>
      </c>
      <c r="G7" s="62">
        <v>2.64425</v>
      </c>
      <c r="H7" s="17">
        <v>0.39785950647631652</v>
      </c>
      <c r="I7" s="62">
        <v>1.14822</v>
      </c>
      <c r="J7" s="17">
        <v>0.28348225949730887</v>
      </c>
      <c r="L7" s="15"/>
    </row>
    <row r="8" spans="2:12" x14ac:dyDescent="0.25">
      <c r="B8" s="3" t="s">
        <v>17</v>
      </c>
      <c r="C8" s="62">
        <v>1.264</v>
      </c>
      <c r="D8" s="17">
        <v>0.16534810126582278</v>
      </c>
      <c r="E8" s="62">
        <v>1.6930000000000001</v>
      </c>
      <c r="F8" s="17">
        <v>0.11399881866509155</v>
      </c>
      <c r="G8" s="62">
        <v>2.6723599999999998</v>
      </c>
      <c r="H8" s="17">
        <v>0.37876259186636529</v>
      </c>
      <c r="I8" s="62">
        <v>1.1603600000000001</v>
      </c>
      <c r="J8" s="17">
        <v>0.25738563893963939</v>
      </c>
      <c r="L8" s="15"/>
    </row>
    <row r="9" spans="2:12" x14ac:dyDescent="0.25">
      <c r="B9" s="3" t="s">
        <v>18</v>
      </c>
      <c r="C9" s="62">
        <v>1.2529999999999999</v>
      </c>
      <c r="D9" s="17">
        <v>0.17318435754189945</v>
      </c>
      <c r="E9" s="62">
        <v>1.7050000000000001</v>
      </c>
      <c r="F9" s="17">
        <v>0.12668621700879765</v>
      </c>
      <c r="G9" s="62">
        <v>2.83914</v>
      </c>
      <c r="H9" s="17">
        <v>0.38689884965165505</v>
      </c>
      <c r="I9" s="62">
        <v>1.2523</v>
      </c>
      <c r="J9" s="17">
        <v>0.25719076898506749</v>
      </c>
      <c r="L9" s="15"/>
    </row>
    <row r="10" spans="2:12" x14ac:dyDescent="0.25">
      <c r="B10" s="3" t="s">
        <v>244</v>
      </c>
      <c r="C10" s="62">
        <v>1.262</v>
      </c>
      <c r="D10" s="17">
        <v>0.17274167987321712</v>
      </c>
      <c r="E10" s="62">
        <v>1.698</v>
      </c>
      <c r="F10" s="17">
        <v>0.12112288967412642</v>
      </c>
      <c r="G10" s="62">
        <v>2.71858333333333</v>
      </c>
      <c r="H10" s="17">
        <v>0.38778653097507892</v>
      </c>
      <c r="I10" s="62">
        <v>1.18696</v>
      </c>
      <c r="J10" s="17">
        <v>0.26573206623081935</v>
      </c>
      <c r="L10" s="15"/>
    </row>
    <row r="11" spans="2:12" x14ac:dyDescent="0.25">
      <c r="B11" s="23"/>
      <c r="C11" s="63"/>
      <c r="D11" s="24"/>
      <c r="E11" s="63"/>
      <c r="F11" s="24"/>
      <c r="G11" s="63"/>
      <c r="H11" s="24"/>
      <c r="I11" s="63"/>
      <c r="J11" s="24"/>
      <c r="L11" s="15"/>
    </row>
    <row r="12" spans="2:12" x14ac:dyDescent="0.25">
      <c r="B12" s="2" t="s">
        <v>344</v>
      </c>
    </row>
    <row r="13" spans="2:12" x14ac:dyDescent="0.25">
      <c r="B13" s="2" t="s">
        <v>292</v>
      </c>
    </row>
    <row r="14" spans="2:12" x14ac:dyDescent="0.25">
      <c r="B14" s="2" t="s">
        <v>340</v>
      </c>
    </row>
    <row r="15" spans="2:12" x14ac:dyDescent="0.25">
      <c r="B15" s="2" t="s">
        <v>333</v>
      </c>
    </row>
  </sheetData>
  <mergeCells count="7">
    <mergeCell ref="C4:F4"/>
    <mergeCell ref="G4:J4"/>
    <mergeCell ref="B4:B6"/>
    <mergeCell ref="C5:D5"/>
    <mergeCell ref="E5:F5"/>
    <mergeCell ref="G5:H5"/>
    <mergeCell ref="I5:J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showGridLines="0" workbookViewId="0">
      <selection activeCell="B2" sqref="B2"/>
    </sheetView>
  </sheetViews>
  <sheetFormatPr baseColWidth="10" defaultRowHeight="12.75" x14ac:dyDescent="0.25"/>
  <cols>
    <col min="1" max="1" width="3.7109375" style="2" customWidth="1"/>
    <col min="2" max="2" width="95.42578125" style="2" bestFit="1" customWidth="1"/>
    <col min="3" max="3" width="25.5703125" style="2" bestFit="1" customWidth="1"/>
    <col min="4" max="4" width="20" style="2" bestFit="1" customWidth="1"/>
    <col min="5" max="5" width="22.5703125" style="2" bestFit="1" customWidth="1"/>
    <col min="6" max="6" width="19.140625" style="2" bestFit="1" customWidth="1"/>
    <col min="7" max="7" width="76.140625" style="2" customWidth="1"/>
    <col min="8" max="10" width="11.42578125" style="2"/>
    <col min="11" max="11" width="37.5703125" style="2" customWidth="1"/>
    <col min="12" max="16384" width="11.42578125" style="2"/>
  </cols>
  <sheetData>
    <row r="2" spans="2:6" x14ac:dyDescent="0.25">
      <c r="B2" s="1" t="s">
        <v>408</v>
      </c>
    </row>
    <row r="4" spans="2:6" ht="15.75" customHeight="1" x14ac:dyDescent="0.25">
      <c r="B4" s="105"/>
      <c r="C4" s="100" t="s">
        <v>105</v>
      </c>
      <c r="D4" s="101"/>
      <c r="E4" s="100" t="s">
        <v>106</v>
      </c>
      <c r="F4" s="101"/>
    </row>
    <row r="5" spans="2:6" x14ac:dyDescent="0.25">
      <c r="B5" s="106"/>
      <c r="C5" s="13" t="s">
        <v>107</v>
      </c>
      <c r="D5" s="13" t="s">
        <v>142</v>
      </c>
      <c r="E5" s="13" t="s">
        <v>109</v>
      </c>
      <c r="F5" s="13" t="s">
        <v>86</v>
      </c>
    </row>
    <row r="6" spans="2:6" x14ac:dyDescent="0.25">
      <c r="B6" s="107"/>
      <c r="C6" s="13" t="s">
        <v>29</v>
      </c>
      <c r="D6" s="13" t="s">
        <v>108</v>
      </c>
      <c r="E6" s="13" t="s">
        <v>29</v>
      </c>
      <c r="F6" s="13" t="s">
        <v>108</v>
      </c>
    </row>
    <row r="7" spans="2:6" x14ac:dyDescent="0.25">
      <c r="B7" s="54" t="s">
        <v>125</v>
      </c>
      <c r="C7" s="18">
        <v>218.32</v>
      </c>
      <c r="D7" s="18">
        <v>205.67333333333329</v>
      </c>
      <c r="E7" s="18">
        <v>1044.06</v>
      </c>
      <c r="F7" s="18">
        <v>1492.4533333333334</v>
      </c>
    </row>
    <row r="8" spans="2:6" x14ac:dyDescent="0.25">
      <c r="B8" s="54" t="s">
        <v>110</v>
      </c>
      <c r="C8" s="3"/>
      <c r="D8" s="3"/>
      <c r="E8" s="3"/>
      <c r="F8" s="3"/>
    </row>
    <row r="9" spans="2:6" x14ac:dyDescent="0.25">
      <c r="B9" s="55" t="s">
        <v>111</v>
      </c>
      <c r="C9" s="56">
        <v>0.1920880664468059</v>
      </c>
      <c r="D9" s="56">
        <v>0.26123950601277113</v>
      </c>
      <c r="E9" s="56">
        <v>2.9452330325843344E-2</v>
      </c>
      <c r="F9" s="56">
        <v>3.1784355066378403E-2</v>
      </c>
    </row>
    <row r="10" spans="2:6" x14ac:dyDescent="0.25">
      <c r="B10" s="55" t="s">
        <v>112</v>
      </c>
      <c r="C10" s="56">
        <v>5.8812751923781603E-2</v>
      </c>
      <c r="D10" s="56">
        <v>7.1294285436452651E-2</v>
      </c>
      <c r="E10" s="56">
        <v>7.6560095524522863E-3</v>
      </c>
      <c r="F10" s="56">
        <v>7.3391462826308358E-3</v>
      </c>
    </row>
    <row r="11" spans="2:6" x14ac:dyDescent="0.25">
      <c r="B11" s="55" t="s">
        <v>293</v>
      </c>
      <c r="C11" s="56">
        <v>5.6583608159276905E-2</v>
      </c>
      <c r="D11" s="56">
        <v>5.7567015655894484E-2</v>
      </c>
      <c r="E11" s="56">
        <v>5.965493681716888E-2</v>
      </c>
      <c r="F11" s="56">
        <v>6.4439759143781153E-2</v>
      </c>
    </row>
    <row r="12" spans="2:6" x14ac:dyDescent="0.25">
      <c r="B12" s="55" t="s">
        <v>294</v>
      </c>
      <c r="C12" s="56">
        <v>2.3039574935873948E-2</v>
      </c>
      <c r="D12" s="56">
        <v>2.7454539561116348E-2</v>
      </c>
      <c r="E12" s="56">
        <v>5.6478235605871962E-3</v>
      </c>
      <c r="F12" s="56">
        <v>6.6378401558061005E-3</v>
      </c>
    </row>
    <row r="13" spans="2:6" ht="25.5" x14ac:dyDescent="0.25">
      <c r="B13" s="57" t="s">
        <v>295</v>
      </c>
      <c r="C13" s="56">
        <v>0.11779345303529987</v>
      </c>
      <c r="D13" s="56">
        <v>0.14185925901915661</v>
      </c>
      <c r="E13" s="56">
        <v>4.8640244174983568E-2</v>
      </c>
      <c r="F13" s="56">
        <v>4.4220254793003011E-2</v>
      </c>
    </row>
    <row r="14" spans="2:6" x14ac:dyDescent="0.25">
      <c r="B14" s="55" t="s">
        <v>296</v>
      </c>
      <c r="C14" s="56">
        <v>6.0370098937339682E-2</v>
      </c>
      <c r="D14" s="56">
        <v>4.5184921072250514E-2</v>
      </c>
      <c r="E14" s="56">
        <v>1.6304937774968234E-2</v>
      </c>
      <c r="F14" s="56">
        <v>1.9176478996551536E-2</v>
      </c>
    </row>
    <row r="15" spans="2:6" x14ac:dyDescent="0.25">
      <c r="B15" s="54" t="s">
        <v>126</v>
      </c>
      <c r="C15" s="17">
        <v>0.50867228533040187</v>
      </c>
      <c r="D15" s="17">
        <v>0.60458331982755842</v>
      </c>
      <c r="E15" s="17">
        <v>0.16735628220600346</v>
      </c>
      <c r="F15" s="17">
        <v>0.17359783443815102</v>
      </c>
    </row>
    <row r="16" spans="2:6" ht="9.75" customHeight="1" x14ac:dyDescent="0.25">
      <c r="B16" s="58"/>
      <c r="C16" s="24"/>
      <c r="D16" s="24"/>
      <c r="E16" s="24"/>
      <c r="F16" s="24"/>
    </row>
    <row r="17" spans="2:6" ht="32.25" customHeight="1" x14ac:dyDescent="0.25">
      <c r="B17" s="90" t="s">
        <v>343</v>
      </c>
      <c r="C17" s="90"/>
      <c r="D17" s="90"/>
      <c r="E17" s="90"/>
      <c r="F17" s="90"/>
    </row>
    <row r="18" spans="2:6" ht="32.25" customHeight="1" x14ac:dyDescent="0.25">
      <c r="B18" s="90" t="s">
        <v>341</v>
      </c>
      <c r="C18" s="90"/>
      <c r="D18" s="90"/>
      <c r="E18" s="90"/>
      <c r="F18" s="90"/>
    </row>
    <row r="19" spans="2:6" x14ac:dyDescent="0.25">
      <c r="B19" s="2" t="s">
        <v>325</v>
      </c>
    </row>
    <row r="21" spans="2:6" x14ac:dyDescent="0.25">
      <c r="C21" s="59"/>
      <c r="D21" s="59"/>
      <c r="E21" s="59"/>
      <c r="F21" s="59"/>
    </row>
  </sheetData>
  <mergeCells count="5">
    <mergeCell ref="C4:D4"/>
    <mergeCell ref="E4:F4"/>
    <mergeCell ref="B4:B6"/>
    <mergeCell ref="B17:F17"/>
    <mergeCell ref="B18:F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32</vt:i4>
      </vt:variant>
      <vt:variant>
        <vt:lpstr>Plages nommées</vt:lpstr>
      </vt:variant>
      <vt:variant>
        <vt:i4>1</vt:i4>
      </vt:variant>
    </vt:vector>
  </HeadingPairs>
  <TitlesOfParts>
    <vt:vector size="33" baseType="lpstr">
      <vt:lpstr>Sommaire</vt:lpstr>
      <vt:lpstr>tableau1</vt:lpstr>
      <vt:lpstr>tableau2</vt:lpstr>
      <vt:lpstr>graphique1</vt:lpstr>
      <vt:lpstr>graphique2</vt:lpstr>
      <vt:lpstr>graphique3</vt:lpstr>
      <vt:lpstr>tableau3</vt:lpstr>
      <vt:lpstr>tableau4</vt:lpstr>
      <vt:lpstr>tableau5</vt:lpstr>
      <vt:lpstr>tableau5b</vt:lpstr>
      <vt:lpstr>tableau6</vt:lpstr>
      <vt:lpstr>tableau6b</vt:lpstr>
      <vt:lpstr>graphique4</vt:lpstr>
      <vt:lpstr>tableau7</vt:lpstr>
      <vt:lpstr>graphique5</vt:lpstr>
      <vt:lpstr>tableau8</vt:lpstr>
      <vt:lpstr>graphique6a</vt:lpstr>
      <vt:lpstr>graphique6b</vt:lpstr>
      <vt:lpstr>graphique6c</vt:lpstr>
      <vt:lpstr>graphique6d</vt:lpstr>
      <vt:lpstr>tableau9</vt:lpstr>
      <vt:lpstr>tableau10</vt:lpstr>
      <vt:lpstr>tableau11</vt:lpstr>
      <vt:lpstr>tableau12</vt:lpstr>
      <vt:lpstr>tableau13</vt:lpstr>
      <vt:lpstr>tableauA1</vt:lpstr>
      <vt:lpstr>tableauA2</vt:lpstr>
      <vt:lpstr>tableauA3</vt:lpstr>
      <vt:lpstr>tableauA4</vt:lpstr>
      <vt:lpstr>graphiqueA1</vt:lpstr>
      <vt:lpstr>tableauA5</vt:lpstr>
      <vt:lpstr>graphiqueA2</vt:lpstr>
      <vt:lpstr>tableau5!_GoBack</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GALL, Rémi (DREES/SEEE/BRE/EXTERNES)</dc:creator>
  <cp:lastModifiedBy>CASTAING, Elisabeth (DREES/DIRECTION)</cp:lastModifiedBy>
  <dcterms:created xsi:type="dcterms:W3CDTF">2021-10-20T13:26:38Z</dcterms:created>
  <dcterms:modified xsi:type="dcterms:W3CDTF">2022-02-08T16:52:43Z</dcterms:modified>
</cp:coreProperties>
</file>