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05" yWindow="465" windowWidth="32760" windowHeight="28335" tabRatio="674" activeTab="8"/>
  </bookViews>
  <sheets>
    <sheet name="F.31_graph 1" sheetId="1" r:id="rId1"/>
    <sheet name="F.31_graph 2" sheetId="2" r:id="rId2"/>
    <sheet name="F.31_graph 3" sheetId="3" r:id="rId3"/>
    <sheet name="er-g1 (2)" sheetId="4" state="hidden" r:id="rId4"/>
    <sheet name="F.31_graph 4" sheetId="5" r:id="rId5"/>
    <sheet name="F.31_graph 5" sheetId="6" r:id="rId6"/>
    <sheet name="er-g2 (2)" sheetId="7" state="hidden" r:id="rId7"/>
    <sheet name="F.31_graph 6" sheetId="8" r:id="rId8"/>
    <sheet name="F.31_graph 7" sheetId="9" r:id="rId9"/>
    <sheet name="er-g3 (2)" sheetId="10" state="hidden" r:id="rId10"/>
  </sheets>
  <externalReferences>
    <externalReference r:id="rId13"/>
    <externalReference r:id="rId14"/>
    <externalReference r:id="rId15"/>
    <externalReference r:id="rId16"/>
    <externalReference r:id="rId17"/>
  </externalReferences>
  <definedNames>
    <definedName name="TABLE" localSheetId="3">'er-g1 (2)'!$B$25:$I$25</definedName>
    <definedName name="TABLE" localSheetId="6">'er-g2 (2)'!#REF!</definedName>
    <definedName name="TABLE" localSheetId="9">'er-g3 (2)'!#REF!</definedName>
    <definedName name="TABLE" localSheetId="2">'F.31_graph 3'!#REF!</definedName>
    <definedName name="TABLE" localSheetId="5">'F.31_graph 5'!#REF!</definedName>
    <definedName name="TABLE" localSheetId="7">'F.31_graph 6'!#REF!</definedName>
    <definedName name="TABLE_2" localSheetId="3">'er-g1 (2)'!#REF!</definedName>
    <definedName name="TABLE_2" localSheetId="2">'F.31_graph 3'!#REF!</definedName>
    <definedName name="TABLE_3" localSheetId="3">'er-g1 (2)'!#REF!</definedName>
    <definedName name="TABLE_3" localSheetId="2">'F.31_graph 3'!#REF!</definedName>
    <definedName name="TABLE_4" localSheetId="3">'er-g1 (2)'!#REF!</definedName>
    <definedName name="TABLE_4" localSheetId="2">'F.31_graph 3'!#REF!</definedName>
    <definedName name="_xlnm.Print_Area" localSheetId="3">'er-g1 (2)'!$A$2:$H$25</definedName>
    <definedName name="_xlnm.Print_Area" localSheetId="6">'er-g2 (2)'!$A$2:$G$26</definedName>
    <definedName name="_xlnm.Print_Area" localSheetId="9">'er-g3 (2)'!$A$2:$F$26</definedName>
  </definedNames>
  <calcPr fullCalcOnLoad="1"/>
</workbook>
</file>

<file path=xl/sharedStrings.xml><?xml version="1.0" encoding="utf-8"?>
<sst xmlns="http://schemas.openxmlformats.org/spreadsheetml/2006/main" count="151" uniqueCount="81">
  <si>
    <t>PERP</t>
  </si>
  <si>
    <t>Femmes</t>
  </si>
  <si>
    <t>moins de 500 €</t>
  </si>
  <si>
    <t>de 500 à 1499 €</t>
  </si>
  <si>
    <t>de 1500 à 2499 €</t>
  </si>
  <si>
    <t>de 2500 à 4999 €</t>
  </si>
  <si>
    <t>plus de 5000 €</t>
  </si>
  <si>
    <t>Contrat "Madelin"</t>
  </si>
  <si>
    <t>Contrat "Exploitants agricoles"</t>
  </si>
  <si>
    <t>fonctionnaires</t>
  </si>
  <si>
    <t>PERCO</t>
  </si>
  <si>
    <t>moins de 30 ans</t>
  </si>
  <si>
    <t>de 30 à 39 ans</t>
  </si>
  <si>
    <t>de 40 à 49 ans</t>
  </si>
  <si>
    <t>de 50 à 59 ans</t>
  </si>
  <si>
    <t>60 ans et plus</t>
  </si>
  <si>
    <t>* La notion d'adhérents employée ici correspond aux contrats en cours de constitution ayant donné lieu à au moins un versement au cours de l'année 2007</t>
  </si>
  <si>
    <t>Graphique 1 : Répartition des versements effectués en 2008, par tranche annuelle selon le type de dispositifs (hors art.83, art. 82 et art.39)</t>
  </si>
  <si>
    <t>Source : DREES, Suivi statistique de l'épargne retraite 2008</t>
  </si>
  <si>
    <t>Graphique 3 : Répartition des nouveaux adhérents de l'année 2008 par tranche d'âge selon les dipositifs (hors art. 83, art. 82 et art.39)</t>
  </si>
  <si>
    <t>Graphique 2 : Répartition des adhérents* fin décembre 2008 par tranche d'âge selon les dipositifs (hors art. 83, art. 82 et art.39)</t>
  </si>
  <si>
    <t>Hommes</t>
  </si>
  <si>
    <t>Ensemble population active</t>
  </si>
  <si>
    <t xml:space="preserve">Moins de 30 ans </t>
  </si>
  <si>
    <t>60 ans ou plus</t>
  </si>
  <si>
    <t>30 à 39 ans</t>
  </si>
  <si>
    <t>40 à 49 ans</t>
  </si>
  <si>
    <t>50 à 59 ans</t>
  </si>
  <si>
    <t>Moins de 30 ans</t>
  </si>
  <si>
    <t>En %</t>
  </si>
  <si>
    <t>RMC</t>
  </si>
  <si>
    <t>Fonctionnaires,
 élus locaux</t>
  </si>
  <si>
    <t>Madelin</t>
  </si>
  <si>
    <t>Ensemble des produits</t>
  </si>
  <si>
    <t>Moins de 500 euros</t>
  </si>
  <si>
    <t>500 à 1 499 euros</t>
  </si>
  <si>
    <t>1 500 à 2 499 euros</t>
  </si>
  <si>
    <t>2 500 à 4 999 euros</t>
  </si>
  <si>
    <t>5 000 euros ou plus</t>
  </si>
  <si>
    <t>2015</t>
  </si>
  <si>
    <t>2016</t>
  </si>
  <si>
    <t>Ensemble des dispositifs</t>
  </si>
  <si>
    <t>PERP et assimilés</t>
  </si>
  <si>
    <t>PERP ou assimilé</t>
  </si>
  <si>
    <t>Perco</t>
  </si>
  <si>
    <t>2017</t>
  </si>
  <si>
    <t>2005</t>
  </si>
  <si>
    <t>2006</t>
  </si>
  <si>
    <t>2007</t>
  </si>
  <si>
    <t>2008</t>
  </si>
  <si>
    <t>2009</t>
  </si>
  <si>
    <t>2010</t>
  </si>
  <si>
    <t>2011</t>
  </si>
  <si>
    <t>2012</t>
  </si>
  <si>
    <t>2013</t>
  </si>
  <si>
    <t>2014</t>
  </si>
  <si>
    <t>Produits pour les salariés (hors Perco et "articles 39")</t>
  </si>
  <si>
    <t>Ensembles des dispositifs</t>
  </si>
  <si>
    <t>Produit pour les salariés (hors Perco et "articles 39")</t>
  </si>
  <si>
    <t>2018</t>
  </si>
  <si>
    <t>Graphique 1. Nombre d’adhérents au 31 décembre, selon le dispositif de retraite supplémentaire</t>
  </si>
  <si>
    <t>Ensemble des adhérents</t>
  </si>
  <si>
    <t>Ensemble des nouveaux adhérents</t>
  </si>
  <si>
    <t>Graphique 4. Évolution de la part des cotisants à un produit de retraite supplémentaire parmi les actifs occupés par type de produit</t>
  </si>
  <si>
    <t>Produits pour les salariés ("article 83")</t>
  </si>
  <si>
    <t>Produits pour les non-salariés</t>
  </si>
  <si>
    <t>Non-salariés</t>
  </si>
  <si>
    <r>
      <t xml:space="preserve">Nombre d’adhérents  au 31 décembre </t>
    </r>
    <r>
      <rPr>
        <sz val="8"/>
        <rFont val="Arial"/>
        <family val="2"/>
      </rPr>
      <t>(en millions)</t>
    </r>
  </si>
  <si>
    <t>Graphique 3. Part des cotisants à un produit de retraite supplémentaire en 2018, selon la tranche annuelle</t>
  </si>
  <si>
    <t>Graphique 6 . Évolution de la répartition des nouveaux adhérents à un produit de retraite supplémentaire par classe d’âge</t>
  </si>
  <si>
    <t>Graphique 7. Les adhérents à un produit de retraite supplémentaire en 2018 par sexe, selon les dispositifs</t>
  </si>
  <si>
    <t>Graphique 2. Cotisations annuelles moyennes selon le dispositif de retraite supplémentaire</t>
  </si>
  <si>
    <r>
      <rPr>
        <b/>
        <sz val="8"/>
        <rFont val="Arial"/>
        <family val="2"/>
      </rPr>
      <t xml:space="preserve">Note &gt; </t>
    </r>
    <r>
      <rPr>
        <sz val="8"/>
        <rFont val="Arial"/>
        <family val="2"/>
      </rPr>
      <t xml:space="preserve">Données estimées sur le champ des répondants à l’enquête pour lesquels la tranche de versement est connue. 
Pour chacun des produits, la part des adhérents pour laquelle cette information est disponible est de 76 % pour les PERP 
et assimilés, 91% pour les non-salariés, 87 % pour les « article 83 » et 100 % pour le Perco.
</t>
    </r>
    <r>
      <rPr>
        <b/>
        <sz val="8"/>
        <rFont val="Arial"/>
        <family val="2"/>
      </rPr>
      <t xml:space="preserve">Champ &gt; </t>
    </r>
    <r>
      <rPr>
        <sz val="8"/>
        <rFont val="Arial"/>
        <family val="2"/>
      </rPr>
      <t xml:space="preserve">Contrats en cours de constitution et pour lesquels un versement a été réalisé au cours de l’année, sans correction 
des doubles comptes. 
</t>
    </r>
    <r>
      <rPr>
        <b/>
        <sz val="8"/>
        <rFont val="Arial"/>
        <family val="2"/>
      </rPr>
      <t>Source &gt;</t>
    </r>
    <r>
      <rPr>
        <sz val="8"/>
        <rFont val="Arial"/>
        <family val="2"/>
      </rPr>
      <t xml:space="preserve"> DREES, enquête Retraite supplémentaire 2018. </t>
    </r>
  </si>
  <si>
    <r>
      <rPr>
        <b/>
        <sz val="8"/>
        <rFont val="Arial"/>
        <family val="2"/>
      </rPr>
      <t>Note &gt;</t>
    </r>
    <r>
      <rPr>
        <sz val="8"/>
        <rFont val="Arial"/>
        <family val="2"/>
      </rPr>
      <t xml:space="preserve"> La part des non-salariés cotisant sur un contrat de retraite supplémentaire qui leur est destiné (« Madelin », contrat « exploitants agricoles ») est calculée en rapportant le nombre de ces cotisants au nombre de personnes en emploi non-salarié moyen en 2018. De même, la part des cotisants à un contrat de retraite supplémentaire pour les salariés (« article 83 », « article 82 » ou PERE), d’une part, et celle des cotisants à un Perco, d’autre part, sont rapportées au total de l’emploi salarié, la part des cotisants à un PERP et assimilés (dont produits pour les fonctionnaires ou élus locaux) est rapportée au total de l’emploi en France, tout comme la part pour l’ensemble des contrats de retraite supplémentaire. Il n’est pas tenu compte, pour ces parts, du fait que certains cotisants à un contrat de retraite supplémentaire peuvent être hors emploi. 
</t>
    </r>
    <r>
      <rPr>
        <b/>
        <sz val="8"/>
        <rFont val="Arial"/>
        <family val="2"/>
      </rPr>
      <t xml:space="preserve">Champ &gt; </t>
    </r>
    <r>
      <rPr>
        <sz val="8"/>
        <rFont val="Arial"/>
        <family val="2"/>
      </rPr>
      <t xml:space="preserve">Contrats en cours de constitution et pour lesquels un versement a été réalisé au cours de l’année, sans correction 
des doubles comptes.
</t>
    </r>
    <r>
      <rPr>
        <b/>
        <sz val="8"/>
        <rFont val="Arial"/>
        <family val="2"/>
      </rPr>
      <t>Sources &gt;</t>
    </r>
    <r>
      <rPr>
        <sz val="8"/>
        <rFont val="Arial"/>
        <family val="2"/>
      </rPr>
      <t xml:space="preserve"> DREES, enquêtes Retraite supplémentaire 2009 à 2018 ; Insee, comptes nationaux.</t>
    </r>
  </si>
  <si>
    <t>Graphique 5. Répartition par âge parmi les adhérents (nouveaux adhérents inclus) à un contrat de retraite supplémentaire (hors « articles 82 et 39 »)</t>
  </si>
  <si>
    <r>
      <rPr>
        <b/>
        <sz val="8"/>
        <rFont val="Arial"/>
        <family val="2"/>
      </rPr>
      <t xml:space="preserve">Note &gt; </t>
    </r>
    <r>
      <rPr>
        <sz val="8"/>
        <rFont val="Arial"/>
        <family val="2"/>
      </rPr>
      <t xml:space="preserve">Données estimées sur le champ des répondants à l’enquête pour lesquels l’âge est connu. Pour chacun des produits, la part des adhérents pour laquelle cette information est disponible est comprise entre 89 % et 99 %. Pour les nouveaux adhérents, elle se situe entre 93 % et 100 %. Les nouveaux adhérents sont ceux pour lesquels un contrat est ouvert dans l’année. Toutefois, ils peuvent être titulaires d’un autre contrat de retraite supplémentaire.
</t>
    </r>
    <r>
      <rPr>
        <b/>
        <sz val="8"/>
        <rFont val="Arial"/>
        <family val="2"/>
      </rPr>
      <t xml:space="preserve">Champ &gt; </t>
    </r>
    <r>
      <rPr>
        <sz val="8"/>
        <rFont val="Arial"/>
        <family val="2"/>
      </rPr>
      <t xml:space="preserve">Contrats en cours de constitution durant l’année, sans correction des doubles comptes.
</t>
    </r>
    <r>
      <rPr>
        <b/>
        <sz val="8"/>
        <rFont val="Arial"/>
        <family val="2"/>
      </rPr>
      <t xml:space="preserve">Sources &gt; </t>
    </r>
    <r>
      <rPr>
        <sz val="8"/>
        <rFont val="Arial"/>
        <family val="2"/>
      </rPr>
      <t>DREES, enquêtes Retraite supplémentaire 2018 ; Insee, enquête Emploi 2018.</t>
    </r>
  </si>
  <si>
    <r>
      <rPr>
        <b/>
        <sz val="8"/>
        <rFont val="Arial"/>
        <family val="2"/>
      </rPr>
      <t xml:space="preserve">Note &gt; </t>
    </r>
    <r>
      <rPr>
        <sz val="8"/>
        <rFont val="Arial"/>
        <family val="2"/>
      </rPr>
      <t xml:space="preserve">Données estimées sur le champ des répondants à l’enquête pour lesquels le sexe est connu. Pour chacun des produits, la part des adhérents pour laquelle cette information est disponible est comprise entre 88 % et 100 %.
</t>
    </r>
    <r>
      <rPr>
        <b/>
        <sz val="8"/>
        <rFont val="Arial"/>
        <family val="2"/>
      </rPr>
      <t>Champ &gt;</t>
    </r>
    <r>
      <rPr>
        <sz val="8"/>
        <rFont val="Arial"/>
        <family val="2"/>
      </rPr>
      <t xml:space="preserve"> Contrats en cours de constitution durant l’année, sans correction des doubles comptes.
</t>
    </r>
    <r>
      <rPr>
        <b/>
        <sz val="8"/>
        <rFont val="Arial"/>
        <family val="2"/>
      </rPr>
      <t>Source &gt;</t>
    </r>
    <r>
      <rPr>
        <sz val="8"/>
        <rFont val="Arial"/>
        <family val="2"/>
      </rPr>
      <t xml:space="preserve"> DREES, enquêtes Retraite supplémentaire 2018.</t>
    </r>
  </si>
  <si>
    <r>
      <rPr>
        <b/>
        <sz val="8"/>
        <rFont val="Arial"/>
        <family val="2"/>
      </rPr>
      <t>Note &gt;</t>
    </r>
    <r>
      <rPr>
        <sz val="8"/>
        <rFont val="Arial"/>
        <family val="2"/>
      </rPr>
      <t xml:space="preserve"> Les contrats de type « article 39 » sont exclus car ils ne sont pas individualisables.
</t>
    </r>
    <r>
      <rPr>
        <b/>
        <sz val="8"/>
        <rFont val="Arial"/>
        <family val="2"/>
      </rPr>
      <t>Lecture &gt;</t>
    </r>
    <r>
      <rPr>
        <sz val="8"/>
        <rFont val="Arial"/>
        <family val="2"/>
      </rPr>
      <t xml:space="preserve"> En 2018, les PERP et assimilés totalisent 3 millions d’adhérents (un adhérent étant compté autant de fois qu’il a de contrats).
</t>
    </r>
    <r>
      <rPr>
        <b/>
        <sz val="8"/>
        <rFont val="Arial"/>
        <family val="2"/>
      </rPr>
      <t xml:space="preserve">Champ &gt; </t>
    </r>
    <r>
      <rPr>
        <sz val="8"/>
        <rFont val="Arial"/>
        <family val="2"/>
      </rPr>
      <t xml:space="preserve">Contrats en cours de constitution durant l’année, sans correction des doubles comptes.
</t>
    </r>
    <r>
      <rPr>
        <b/>
        <sz val="8"/>
        <rFont val="Arial"/>
        <family val="2"/>
      </rPr>
      <t>Sources &gt;</t>
    </r>
    <r>
      <rPr>
        <sz val="8"/>
        <rFont val="Arial"/>
        <family val="2"/>
      </rPr>
      <t xml:space="preserve"> DREES, enquêtes Retraite supplémentaire 2005 à 2018 ; données AFG, FFA. </t>
    </r>
  </si>
  <si>
    <r>
      <t xml:space="preserve">Cotisation moyenne par cotisant </t>
    </r>
    <r>
      <rPr>
        <sz val="8"/>
        <rFont val="Arial"/>
        <family val="2"/>
      </rPr>
      <t>(en euros courants)</t>
    </r>
  </si>
  <si>
    <r>
      <rPr>
        <b/>
        <sz val="8"/>
        <rFont val="Arial"/>
        <family val="2"/>
      </rPr>
      <t xml:space="preserve">Notes &gt; </t>
    </r>
    <r>
      <rPr>
        <sz val="8"/>
        <rFont val="Arial"/>
        <family val="2"/>
      </rPr>
      <t xml:space="preserve">Des données complémentaires ventilées par produits et les évolutions détaillées en euros constants sont disponibles dans l’espace data.drees : http://www.data.drees.sante.gouv.fr/ReportFolders/reportFolders.aspx. 
Cotisations moyennes pour les adhérents pour lesquels un versement a été effectué (cotisants). Les contrats « article 39 » sont exclus car ils ne sont pas individualisables.
</t>
    </r>
    <r>
      <rPr>
        <b/>
        <sz val="8"/>
        <rFont val="Arial"/>
        <family val="2"/>
      </rPr>
      <t>Champ &gt;</t>
    </r>
    <r>
      <rPr>
        <sz val="8"/>
        <rFont val="Arial"/>
        <family val="2"/>
      </rPr>
      <t xml:space="preserve"> Contrats en cours de constitution sur lesquels un versement a été réalisé au cours de l’année, sans correction des doubles comptes.
</t>
    </r>
    <r>
      <rPr>
        <b/>
        <sz val="8"/>
        <rFont val="Arial"/>
        <family val="2"/>
      </rPr>
      <t>Sources &gt;</t>
    </r>
    <r>
      <rPr>
        <sz val="8"/>
        <rFont val="Arial"/>
        <family val="2"/>
      </rPr>
      <t xml:space="preserve"> DREES, enquêtes Retraite supplémentaire 2005 à 2018 ; données AFG, FFA. </t>
    </r>
  </si>
  <si>
    <r>
      <rPr>
        <b/>
        <sz val="8"/>
        <rFont val="Arial"/>
        <family val="2"/>
      </rPr>
      <t>Note &gt;</t>
    </r>
    <r>
      <rPr>
        <sz val="8"/>
        <rFont val="Arial"/>
        <family val="2"/>
      </rPr>
      <t xml:space="preserve"> Données estimées sur le champ des répondants à l’enquête pour lesquels l’âge est connu (voir note du graphique 3).
</t>
    </r>
    <r>
      <rPr>
        <b/>
        <sz val="8"/>
        <rFont val="Arial"/>
        <family val="2"/>
      </rPr>
      <t>Champ &gt;</t>
    </r>
    <r>
      <rPr>
        <sz val="8"/>
        <rFont val="Arial"/>
        <family val="2"/>
      </rPr>
      <t xml:space="preserve"> Contrats PERP, Perco, fonctionnaires et élus locaux, « Madelin », « exploitants agricoles » et « article 83 » en cours de constitution au cours de l’année, sans correction des doubles comptes.
</t>
    </r>
    <r>
      <rPr>
        <b/>
        <sz val="8"/>
        <rFont val="Arial"/>
        <family val="2"/>
      </rPr>
      <t>Sources &gt;</t>
    </r>
    <r>
      <rPr>
        <sz val="8"/>
        <rFont val="Arial"/>
        <family val="2"/>
      </rPr>
      <t xml:space="preserve"> DREES, enquêtes Retraite supplémentaire 2006 à 2018.</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</si>
</sst>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0\ _€_-;\-* #,##0\ _€_-;_-* &quot;-&quot;\ _€_-;_-@_-"/>
    <numFmt numFmtId="173" formatCode="_-* #,##0.00\ _€_-;\-* #,##0.00\ _€_-;_-* &quot;-&quot;??\ _€_-;_-@_-"/>
    <numFmt numFmtId="174" formatCode="_-* #,##0\ _€_-;\-* #,##0\ _€_-;_-* &quot;-&quot;??\ _€_-;_-@_-"/>
    <numFmt numFmtId="175" formatCode="0.000%"/>
    <numFmt numFmtId="176" formatCode="0.0%"/>
    <numFmt numFmtId="177" formatCode="_-* #,##0.0\ _€_-;\-* #,##0.0\ _€_-;_-* &quot;-&quot;??\ _€_-;_-@_-"/>
    <numFmt numFmtId="178" formatCode="0.000"/>
    <numFmt numFmtId="179" formatCode="_-* #,##0.000\ _€_-;\-* #,##0.000\ _€_-;_-* &quot;-&quot;??\ _€_-;_-@_-"/>
    <numFmt numFmtId="180" formatCode="_-* #,##0.0000\ _€_-;\-* #,##0.0000\ _€_-;_-* &quot;-&quot;??\ _€_-;_-@_-"/>
    <numFmt numFmtId="181" formatCode="0.0"/>
    <numFmt numFmtId="182" formatCode="_-* #,##0.0\ _€_-;\-* #,##0.0\ _€_-;_-* &quot;-&quot;?\ _€_-;_-@_-"/>
    <numFmt numFmtId="183" formatCode="0.000000"/>
    <numFmt numFmtId="184" formatCode="0.00000"/>
    <numFmt numFmtId="185" formatCode="0.0000"/>
    <numFmt numFmtId="186" formatCode="#,##0.0"/>
    <numFmt numFmtId="187" formatCode="0.0000000000"/>
    <numFmt numFmtId="188" formatCode="0&quot;           &quot;"/>
    <numFmt numFmtId="189" formatCode="0.00&quot;      &quot;"/>
    <numFmt numFmtId="190" formatCode="0.00000000"/>
    <numFmt numFmtId="191" formatCode="0.0000000"/>
    <numFmt numFmtId="192" formatCode="#,##0.000"/>
    <numFmt numFmtId="193" formatCode="&quot;Vrai&quot;;&quot;Vrai&quot;;&quot;Faux&quot;"/>
    <numFmt numFmtId="194" formatCode="&quot;Actif&quot;;&quot;Actif&quot;;&quot;Inactif&quot;"/>
    <numFmt numFmtId="195" formatCode="[$€-2]\ #,##0.00_);[Red]\([$€-2]\ #,##0.00\)"/>
    <numFmt numFmtId="196" formatCode="[$-40C]dddd\ d\ mmmm\ yyyy"/>
    <numFmt numFmtId="197" formatCode="0.000000000"/>
    <numFmt numFmtId="198" formatCode="#,##0\ _€"/>
    <numFmt numFmtId="199" formatCode="#,##0&quot;        &quot;"/>
    <numFmt numFmtId="200" formatCode="#,##0.0000"/>
    <numFmt numFmtId="201" formatCode="#,##0.00000"/>
    <numFmt numFmtId="202" formatCode="#,##0.0&quot;        &quot;"/>
    <numFmt numFmtId="203" formatCode="#,##0.0\ _€"/>
    <numFmt numFmtId="204" formatCode="0.00000000000"/>
    <numFmt numFmtId="205" formatCode="0.000000000000"/>
  </numFmts>
  <fonts count="59">
    <font>
      <sz val="10"/>
      <name val="Arial"/>
      <family val="0"/>
    </font>
    <font>
      <u val="single"/>
      <sz val="10"/>
      <color indexed="30"/>
      <name val="Arial"/>
      <family val="2"/>
    </font>
    <font>
      <u val="single"/>
      <sz val="10"/>
      <color indexed="20"/>
      <name val="Arial"/>
      <family val="2"/>
    </font>
    <font>
      <sz val="8"/>
      <name val="Arial"/>
      <family val="2"/>
    </font>
    <font>
      <b/>
      <sz val="8"/>
      <name val="Arial"/>
      <family val="2"/>
    </font>
    <font>
      <sz val="8"/>
      <color indexed="12"/>
      <name val="Arial"/>
      <family val="2"/>
    </font>
    <font>
      <i/>
      <sz val="8"/>
      <color indexed="12"/>
      <name val="Arial"/>
      <family val="2"/>
    </font>
    <font>
      <b/>
      <sz val="10"/>
      <name val="Arial"/>
      <family val="2"/>
    </font>
    <font>
      <i/>
      <sz val="10"/>
      <name val="Arial"/>
      <family val="2"/>
    </font>
    <font>
      <sz val="11.75"/>
      <color indexed="8"/>
      <name val="Arial"/>
      <family val="2"/>
    </font>
    <font>
      <sz val="9.5"/>
      <color indexed="8"/>
      <name val="Arial"/>
      <family val="2"/>
    </font>
    <font>
      <sz val="10"/>
      <color indexed="8"/>
      <name val="Arial"/>
      <family val="2"/>
    </font>
    <font>
      <sz val="12"/>
      <color indexed="8"/>
      <name val="Arial"/>
      <family val="2"/>
    </font>
    <font>
      <sz val="8"/>
      <color indexed="8"/>
      <name val="Arial"/>
      <family val="2"/>
    </font>
    <font>
      <sz val="9.25"/>
      <color indexed="8"/>
      <name val="Arial"/>
      <family val="2"/>
    </font>
    <font>
      <b/>
      <sz val="8"/>
      <color indexed="8"/>
      <name val="Arial"/>
      <family val="2"/>
    </font>
    <font>
      <b/>
      <sz val="9"/>
      <name val="Arial"/>
      <family val="2"/>
    </font>
    <font>
      <b/>
      <sz val="8"/>
      <color indexed="56"/>
      <name val="Arial"/>
      <family val="2"/>
    </font>
    <font>
      <sz val="8"/>
      <color indexed="5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9"/>
      <name val="Arial"/>
      <family val="2"/>
    </font>
    <font>
      <sz val="2.4"/>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00"/>
      <name val="Arial"/>
      <family val="2"/>
    </font>
    <font>
      <sz val="8"/>
      <color theme="1"/>
      <name val="Arial"/>
      <family val="2"/>
    </font>
    <font>
      <sz val="8"/>
      <color rgb="FF000000"/>
      <name val="Arial"/>
      <family val="2"/>
    </font>
    <font>
      <sz val="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hair"/>
      <right style="hair"/>
      <top>
        <color indexed="63"/>
      </top>
      <bottom style="hair"/>
    </border>
    <border>
      <left style="hair"/>
      <right style="hair"/>
      <top style="hair"/>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style="hair"/>
    </border>
    <border>
      <left style="hair"/>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41">
    <xf numFmtId="0" fontId="0" fillId="0" borderId="0" xfId="0" applyAlignment="1">
      <alignment/>
    </xf>
    <xf numFmtId="0" fontId="4" fillId="0" borderId="0" xfId="0" applyFont="1" applyAlignment="1">
      <alignment/>
    </xf>
    <xf numFmtId="0" fontId="3" fillId="0" borderId="0" xfId="0" applyFont="1" applyAlignment="1">
      <alignment/>
    </xf>
    <xf numFmtId="0" fontId="3" fillId="0" borderId="0" xfId="0" applyFont="1" applyBorder="1" applyAlignment="1">
      <alignment/>
    </xf>
    <xf numFmtId="176" fontId="3" fillId="0" borderId="0" xfId="52" applyNumberFormat="1" applyFont="1" applyAlignment="1">
      <alignment/>
    </xf>
    <xf numFmtId="1" fontId="3" fillId="0" borderId="0" xfId="0" applyNumberFormat="1" applyFont="1" applyBorder="1" applyAlignment="1">
      <alignment/>
    </xf>
    <xf numFmtId="9" fontId="3" fillId="0" borderId="0" xfId="52" applyFont="1" applyAlignment="1">
      <alignment/>
    </xf>
    <xf numFmtId="0" fontId="0" fillId="0" borderId="0" xfId="0" applyBorder="1" applyAlignment="1">
      <alignment/>
    </xf>
    <xf numFmtId="0" fontId="4" fillId="0" borderId="0" xfId="0" applyFont="1" applyBorder="1" applyAlignment="1">
      <alignment/>
    </xf>
    <xf numFmtId="0" fontId="4" fillId="0" borderId="0" xfId="0" applyFont="1" applyBorder="1" applyAlignment="1">
      <alignment horizontal="center"/>
    </xf>
    <xf numFmtId="0" fontId="5" fillId="0" borderId="0" xfId="0" applyFont="1" applyBorder="1" applyAlignment="1">
      <alignment/>
    </xf>
    <xf numFmtId="0" fontId="5" fillId="0" borderId="0" xfId="0" applyFont="1" applyBorder="1" applyAlignment="1">
      <alignment wrapText="1"/>
    </xf>
    <xf numFmtId="0" fontId="6" fillId="0" borderId="0" xfId="0" applyFont="1" applyBorder="1" applyAlignment="1">
      <alignment horizontal="right"/>
    </xf>
    <xf numFmtId="0" fontId="5" fillId="0" borderId="0" xfId="0" applyFont="1" applyFill="1" applyBorder="1" applyAlignment="1">
      <alignment/>
    </xf>
    <xf numFmtId="0" fontId="5" fillId="0" borderId="0" xfId="0" applyFont="1" applyFill="1" applyBorder="1" applyAlignment="1">
      <alignment horizontal="left"/>
    </xf>
    <xf numFmtId="0" fontId="4" fillId="0" borderId="0" xfId="0" applyFont="1" applyAlignment="1">
      <alignment horizontal="center"/>
    </xf>
    <xf numFmtId="0" fontId="3" fillId="0" borderId="0" xfId="0" applyFont="1" applyFill="1"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right" wrapText="1"/>
    </xf>
    <xf numFmtId="3" fontId="3" fillId="0" borderId="0" xfId="0" applyNumberFormat="1" applyFont="1" applyBorder="1" applyAlignment="1">
      <alignment horizontal="right" wrapText="1"/>
    </xf>
    <xf numFmtId="3" fontId="3" fillId="0" borderId="0" xfId="0" applyNumberFormat="1" applyFont="1" applyBorder="1" applyAlignment="1">
      <alignment/>
    </xf>
    <xf numFmtId="0" fontId="3" fillId="0" borderId="10" xfId="0" applyFont="1" applyBorder="1" applyAlignment="1">
      <alignment horizontal="left" vertical="top" wrapText="1"/>
    </xf>
    <xf numFmtId="0" fontId="3" fillId="0" borderId="10" xfId="0" applyFont="1" applyBorder="1" applyAlignment="1">
      <alignment horizontal="center" wrapText="1"/>
    </xf>
    <xf numFmtId="9" fontId="3" fillId="0" borderId="0" xfId="52" applyFont="1" applyBorder="1" applyAlignment="1">
      <alignment horizontal="right" wrapText="1"/>
    </xf>
    <xf numFmtId="0" fontId="3" fillId="0" borderId="11" xfId="0" applyFont="1" applyBorder="1" applyAlignment="1">
      <alignment horizontal="left" vertical="top" wrapText="1"/>
    </xf>
    <xf numFmtId="9" fontId="3" fillId="0" borderId="10" xfId="52" applyFont="1" applyBorder="1" applyAlignment="1">
      <alignment horizontal="right" wrapText="1"/>
    </xf>
    <xf numFmtId="0" fontId="3" fillId="0" borderId="0" xfId="0" applyFont="1" applyBorder="1" applyAlignment="1">
      <alignment horizontal="center" wrapText="1"/>
    </xf>
    <xf numFmtId="0" fontId="3" fillId="0" borderId="12" xfId="0" applyFont="1" applyBorder="1" applyAlignment="1">
      <alignment horizontal="left" vertical="top" wrapText="1"/>
    </xf>
    <xf numFmtId="1" fontId="3" fillId="0" borderId="0" xfId="0" applyNumberFormat="1" applyFont="1" applyBorder="1" applyAlignment="1">
      <alignment horizontal="right" wrapText="1"/>
    </xf>
    <xf numFmtId="9" fontId="3" fillId="0" borderId="0" xfId="52" applyFont="1" applyBorder="1" applyAlignment="1">
      <alignment/>
    </xf>
    <xf numFmtId="0" fontId="7" fillId="0" borderId="0" xfId="0" applyFont="1" applyAlignment="1">
      <alignment/>
    </xf>
    <xf numFmtId="0" fontId="7" fillId="0" borderId="0" xfId="0" applyFont="1" applyBorder="1" applyAlignment="1">
      <alignment/>
    </xf>
    <xf numFmtId="0" fontId="0" fillId="0" borderId="0" xfId="0" applyBorder="1" applyAlignment="1">
      <alignment wrapText="1"/>
    </xf>
    <xf numFmtId="10" fontId="0" fillId="0" borderId="0" xfId="0" applyNumberFormat="1" applyAlignment="1">
      <alignment/>
    </xf>
    <xf numFmtId="0" fontId="8" fillId="0" borderId="0" xfId="0" applyFont="1" applyAlignment="1">
      <alignment/>
    </xf>
    <xf numFmtId="0" fontId="0" fillId="0" borderId="10" xfId="0" applyBorder="1" applyAlignment="1">
      <alignment/>
    </xf>
    <xf numFmtId="0" fontId="0" fillId="0" borderId="10" xfId="0" applyBorder="1" applyAlignment="1">
      <alignment horizontal="center" wrapText="1"/>
    </xf>
    <xf numFmtId="0" fontId="0" fillId="0" borderId="10" xfId="0" applyBorder="1" applyAlignment="1">
      <alignment horizontal="left" vertical="top" wrapText="1"/>
    </xf>
    <xf numFmtId="9" fontId="0" fillId="0" borderId="10" xfId="52" applyBorder="1" applyAlignment="1">
      <alignment/>
    </xf>
    <xf numFmtId="9" fontId="0" fillId="0" borderId="0" xfId="0" applyNumberFormat="1" applyAlignment="1">
      <alignment/>
    </xf>
    <xf numFmtId="0" fontId="0" fillId="0" borderId="0" xfId="0" applyBorder="1" applyAlignment="1">
      <alignment horizontal="center" wrapText="1"/>
    </xf>
    <xf numFmtId="0" fontId="0" fillId="0" borderId="0" xfId="0" applyBorder="1" applyAlignment="1">
      <alignment horizontal="left" vertical="top" wrapText="1"/>
    </xf>
    <xf numFmtId="9" fontId="0" fillId="0" borderId="0" xfId="52" applyBorder="1" applyAlignment="1">
      <alignment/>
    </xf>
    <xf numFmtId="1" fontId="0" fillId="0" borderId="0" xfId="52" applyNumberFormat="1" applyBorder="1" applyAlignment="1">
      <alignment/>
    </xf>
    <xf numFmtId="9" fontId="0" fillId="0" borderId="0" xfId="52" applyAlignment="1">
      <alignment/>
    </xf>
    <xf numFmtId="2" fontId="0" fillId="0" borderId="0" xfId="0" applyNumberFormat="1" applyAlignment="1">
      <alignment/>
    </xf>
    <xf numFmtId="1" fontId="0" fillId="0" borderId="0" xfId="52" applyNumberFormat="1" applyAlignment="1">
      <alignment/>
    </xf>
    <xf numFmtId="0" fontId="3" fillId="0" borderId="0" xfId="0" applyFont="1" applyAlignment="1">
      <alignment/>
    </xf>
    <xf numFmtId="0" fontId="3" fillId="0" borderId="0" xfId="0" applyFont="1" applyAlignment="1">
      <alignment horizontal="right"/>
    </xf>
    <xf numFmtId="186" fontId="3" fillId="0" borderId="13" xfId="52" applyNumberFormat="1" applyFont="1" applyBorder="1" applyAlignment="1">
      <alignment horizontal="right" vertical="center"/>
    </xf>
    <xf numFmtId="181" fontId="3" fillId="0" borderId="0" xfId="0" applyNumberFormat="1" applyFont="1" applyAlignment="1">
      <alignment horizontal="center"/>
    </xf>
    <xf numFmtId="186" fontId="3" fillId="0" borderId="14" xfId="52" applyNumberFormat="1" applyFont="1" applyBorder="1" applyAlignment="1">
      <alignment horizontal="right" vertical="center"/>
    </xf>
    <xf numFmtId="186" fontId="3" fillId="0" borderId="14" xfId="0" applyNumberFormat="1" applyFont="1" applyBorder="1" applyAlignment="1">
      <alignment horizontal="right" vertical="center"/>
    </xf>
    <xf numFmtId="0" fontId="3" fillId="0" borderId="0" xfId="0" applyFont="1" applyBorder="1" applyAlignment="1">
      <alignment horizontal="left"/>
    </xf>
    <xf numFmtId="1" fontId="3" fillId="0" borderId="0" xfId="0" applyNumberFormat="1" applyFont="1" applyBorder="1" applyAlignment="1">
      <alignment/>
    </xf>
    <xf numFmtId="14" fontId="4" fillId="0" borderId="14" xfId="0" applyNumberFormat="1" applyFont="1" applyBorder="1" applyAlignment="1" quotePrefix="1">
      <alignment horizontal="center" vertical="center" wrapText="1"/>
    </xf>
    <xf numFmtId="0" fontId="4" fillId="0" borderId="14" xfId="0" applyFont="1" applyBorder="1" applyAlignment="1">
      <alignment horizontal="left" wrapText="1"/>
    </xf>
    <xf numFmtId="3" fontId="4" fillId="0" borderId="14" xfId="53" applyNumberFormat="1" applyFont="1" applyBorder="1" applyAlignment="1">
      <alignment horizontal="right" vertical="center"/>
    </xf>
    <xf numFmtId="0" fontId="4" fillId="0" borderId="14" xfId="0" applyFont="1" applyBorder="1" applyAlignment="1">
      <alignment horizontal="left"/>
    </xf>
    <xf numFmtId="0" fontId="3" fillId="0" borderId="0" xfId="0" applyFont="1" applyFill="1" applyAlignment="1">
      <alignment/>
    </xf>
    <xf numFmtId="0" fontId="55" fillId="0" borderId="0" xfId="0" applyFont="1" applyAlignment="1">
      <alignment horizontal="left" vertical="center" readingOrder="1"/>
    </xf>
    <xf numFmtId="3" fontId="3" fillId="0" borderId="0" xfId="0" applyNumberFormat="1" applyFont="1" applyAlignment="1">
      <alignment/>
    </xf>
    <xf numFmtId="0" fontId="56" fillId="0" borderId="0" xfId="0" applyFont="1" applyAlignment="1">
      <alignment/>
    </xf>
    <xf numFmtId="0" fontId="57" fillId="0" borderId="0" xfId="0" applyFont="1" applyAlignment="1">
      <alignment horizontal="left" readingOrder="1"/>
    </xf>
    <xf numFmtId="0" fontId="13" fillId="0" borderId="0" xfId="0" applyFont="1" applyAlignment="1">
      <alignment horizontal="left" readingOrder="1"/>
    </xf>
    <xf numFmtId="0" fontId="3" fillId="0" borderId="0" xfId="0" applyFont="1" applyBorder="1" applyAlignment="1">
      <alignment/>
    </xf>
    <xf numFmtId="0" fontId="3" fillId="0" borderId="0" xfId="0" applyFont="1" applyFill="1" applyBorder="1" applyAlignment="1">
      <alignment horizontal="left"/>
    </xf>
    <xf numFmtId="176" fontId="3" fillId="0" borderId="0" xfId="52" applyNumberFormat="1" applyFont="1" applyAlignment="1">
      <alignment/>
    </xf>
    <xf numFmtId="0" fontId="4" fillId="0" borderId="0" xfId="0" applyFont="1" applyAlignment="1">
      <alignment horizontal="left" readingOrder="1"/>
    </xf>
    <xf numFmtId="0" fontId="4" fillId="0" borderId="15" xfId="0" applyFont="1" applyBorder="1" applyAlignment="1">
      <alignment horizontal="left" vertical="top" wrapText="1"/>
    </xf>
    <xf numFmtId="0" fontId="3" fillId="0" borderId="14" xfId="0" applyFont="1" applyBorder="1" applyAlignment="1">
      <alignment horizontal="center" wrapText="1"/>
    </xf>
    <xf numFmtId="0" fontId="3" fillId="0" borderId="14" xfId="0" applyFont="1" applyBorder="1" applyAlignment="1">
      <alignment/>
    </xf>
    <xf numFmtId="1" fontId="3" fillId="0" borderId="14" xfId="52" applyNumberFormat="1"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0" xfId="0" applyFont="1" applyFill="1" applyBorder="1" applyAlignment="1">
      <alignment horizontal="left" vertical="center" wrapText="1"/>
    </xf>
    <xf numFmtId="1" fontId="3" fillId="0" borderId="0" xfId="0" applyNumberFormat="1" applyFont="1" applyAlignment="1">
      <alignment horizontal="center"/>
    </xf>
    <xf numFmtId="0" fontId="13" fillId="0" borderId="0" xfId="0" applyFont="1" applyFill="1" applyAlignment="1">
      <alignment vertical="center"/>
    </xf>
    <xf numFmtId="0" fontId="15" fillId="0" borderId="0" xfId="0" applyFont="1" applyFill="1" applyAlignment="1">
      <alignment vertical="center"/>
    </xf>
    <xf numFmtId="0" fontId="13" fillId="0" borderId="0" xfId="0" applyFont="1" applyFill="1" applyBorder="1" applyAlignment="1">
      <alignment vertical="center"/>
    </xf>
    <xf numFmtId="0" fontId="13" fillId="0" borderId="0" xfId="0" applyFont="1" applyFill="1" applyAlignment="1">
      <alignment horizontal="right" vertical="center"/>
    </xf>
    <xf numFmtId="0" fontId="13" fillId="0" borderId="14" xfId="0" applyFont="1" applyFill="1" applyBorder="1" applyAlignment="1">
      <alignment vertical="center"/>
    </xf>
    <xf numFmtId="1" fontId="13" fillId="0" borderId="14" xfId="52" applyNumberFormat="1" applyFont="1" applyFill="1" applyBorder="1" applyAlignment="1">
      <alignment horizontal="center" vertical="center"/>
    </xf>
    <xf numFmtId="1" fontId="3" fillId="0" borderId="14" xfId="52" applyNumberFormat="1" applyFont="1" applyFill="1" applyBorder="1" applyAlignment="1">
      <alignment horizontal="center" vertical="center"/>
    </xf>
    <xf numFmtId="0" fontId="13" fillId="0" borderId="14" xfId="0" applyFont="1" applyFill="1" applyBorder="1" applyAlignment="1">
      <alignment vertical="center" wrapText="1"/>
    </xf>
    <xf numFmtId="0" fontId="15" fillId="0" borderId="14" xfId="0" applyFont="1" applyFill="1" applyBorder="1" applyAlignment="1">
      <alignment vertical="center" wrapText="1"/>
    </xf>
    <xf numFmtId="1" fontId="15" fillId="0" borderId="14" xfId="52" applyNumberFormat="1" applyFont="1" applyFill="1" applyBorder="1" applyAlignment="1">
      <alignment horizontal="center" vertical="center"/>
    </xf>
    <xf numFmtId="1" fontId="4" fillId="0" borderId="14" xfId="52" applyNumberFormat="1" applyFont="1" applyFill="1" applyBorder="1" applyAlignment="1">
      <alignment horizontal="center" vertical="center"/>
    </xf>
    <xf numFmtId="0" fontId="15" fillId="33" borderId="14" xfId="0" applyFont="1" applyFill="1" applyBorder="1" applyAlignment="1">
      <alignment horizontal="center" vertical="center"/>
    </xf>
    <xf numFmtId="10" fontId="3" fillId="0" borderId="0" xfId="0" applyNumberFormat="1" applyFont="1" applyAlignment="1">
      <alignment/>
    </xf>
    <xf numFmtId="0" fontId="4" fillId="0" borderId="0" xfId="0" applyFont="1" applyAlignment="1">
      <alignment/>
    </xf>
    <xf numFmtId="0" fontId="3" fillId="0" borderId="0" xfId="0" applyFont="1" applyAlignment="1">
      <alignment horizontal="right" vertical="center"/>
    </xf>
    <xf numFmtId="0" fontId="3" fillId="0" borderId="0" xfId="0" applyFont="1" applyAlignment="1">
      <alignment vertical="center"/>
    </xf>
    <xf numFmtId="0" fontId="4" fillId="0" borderId="15" xfId="0" applyFont="1" applyBorder="1" applyAlignment="1">
      <alignment/>
    </xf>
    <xf numFmtId="0" fontId="3" fillId="0" borderId="14" xfId="0" applyFont="1" applyFill="1" applyBorder="1" applyAlignment="1">
      <alignment horizontal="left" vertical="top"/>
    </xf>
    <xf numFmtId="1" fontId="3" fillId="0" borderId="14" xfId="52" applyNumberFormat="1" applyFont="1" applyBorder="1" applyAlignment="1">
      <alignment/>
    </xf>
    <xf numFmtId="0" fontId="3" fillId="0" borderId="14" xfId="0" applyFont="1" applyBorder="1" applyAlignment="1">
      <alignment horizontal="left" vertical="top"/>
    </xf>
    <xf numFmtId="0" fontId="4" fillId="0" borderId="14" xfId="0" applyFont="1" applyFill="1" applyBorder="1" applyAlignment="1">
      <alignment horizontal="left" vertical="top"/>
    </xf>
    <xf numFmtId="1" fontId="4" fillId="0" borderId="14" xfId="52" applyNumberFormat="1" applyFont="1" applyBorder="1" applyAlignment="1">
      <alignment/>
    </xf>
    <xf numFmtId="0" fontId="3" fillId="0" borderId="16" xfId="0" applyFont="1" applyBorder="1" applyAlignment="1">
      <alignment/>
    </xf>
    <xf numFmtId="1" fontId="4" fillId="0" borderId="14" xfId="52" applyNumberFormat="1" applyFont="1" applyFill="1" applyBorder="1" applyAlignment="1">
      <alignment/>
    </xf>
    <xf numFmtId="0" fontId="3" fillId="0" borderId="0" xfId="0" applyFont="1" applyAlignment="1">
      <alignment wrapText="1"/>
    </xf>
    <xf numFmtId="0" fontId="3" fillId="0" borderId="15" xfId="0" applyFont="1" applyBorder="1" applyAlignment="1">
      <alignment/>
    </xf>
    <xf numFmtId="0" fontId="3" fillId="0" borderId="14" xfId="0" applyFont="1" applyFill="1" applyBorder="1" applyAlignment="1">
      <alignment/>
    </xf>
    <xf numFmtId="1" fontId="3" fillId="0" borderId="14" xfId="52" applyNumberFormat="1" applyFont="1" applyBorder="1" applyAlignment="1">
      <alignment horizontal="right"/>
    </xf>
    <xf numFmtId="1" fontId="3" fillId="0" borderId="14" xfId="52" applyNumberFormat="1" applyFont="1" applyFill="1" applyBorder="1" applyAlignment="1">
      <alignment horizontal="right"/>
    </xf>
    <xf numFmtId="1" fontId="3" fillId="0" borderId="14" xfId="52" applyNumberFormat="1" applyFont="1" applyBorder="1" applyAlignment="1">
      <alignment horizontal="right" wrapText="1"/>
    </xf>
    <xf numFmtId="1" fontId="3" fillId="34" borderId="14" xfId="52" applyNumberFormat="1" applyFont="1" applyFill="1" applyBorder="1" applyAlignment="1">
      <alignment horizontal="right"/>
    </xf>
    <xf numFmtId="0" fontId="3" fillId="0" borderId="0" xfId="0" applyFont="1" applyFill="1" applyBorder="1" applyAlignment="1">
      <alignment/>
    </xf>
    <xf numFmtId="0" fontId="4" fillId="0" borderId="0" xfId="0" applyFont="1" applyFill="1" applyBorder="1" applyAlignment="1">
      <alignment vertical="center" textRotation="90" wrapText="1"/>
    </xf>
    <xf numFmtId="0" fontId="4" fillId="0" borderId="0" xfId="0" applyFont="1" applyFill="1" applyBorder="1" applyAlignment="1">
      <alignment horizontal="center" vertical="top" wrapText="1"/>
    </xf>
    <xf numFmtId="0" fontId="3" fillId="0" borderId="0" xfId="0" applyFont="1" applyFill="1" applyBorder="1" applyAlignment="1">
      <alignment vertical="top" wrapText="1"/>
    </xf>
    <xf numFmtId="9" fontId="3" fillId="0" borderId="0" xfId="52" applyFont="1" applyFill="1" applyBorder="1" applyAlignment="1">
      <alignment/>
    </xf>
    <xf numFmtId="0" fontId="4" fillId="0" borderId="0" xfId="0" applyFont="1" applyFill="1" applyBorder="1" applyAlignment="1">
      <alignment horizontal="center" vertical="top"/>
    </xf>
    <xf numFmtId="1" fontId="3" fillId="0" borderId="14" xfId="0" applyNumberFormat="1" applyFont="1" applyFill="1" applyBorder="1" applyAlignment="1">
      <alignment/>
    </xf>
    <xf numFmtId="0" fontId="58" fillId="0" borderId="0" xfId="0" applyFont="1" applyAlignment="1">
      <alignment/>
    </xf>
    <xf numFmtId="0" fontId="3" fillId="0" borderId="14" xfId="0" applyFont="1" applyBorder="1" applyAlignment="1">
      <alignment wrapText="1"/>
    </xf>
    <xf numFmtId="0" fontId="4" fillId="0" borderId="14" xfId="0" applyFont="1" applyBorder="1" applyAlignment="1">
      <alignment/>
    </xf>
    <xf numFmtId="1" fontId="4" fillId="0" borderId="14" xfId="0" applyNumberFormat="1" applyFont="1" applyFill="1" applyBorder="1" applyAlignment="1">
      <alignment/>
    </xf>
    <xf numFmtId="0" fontId="17" fillId="0" borderId="0" xfId="0" applyFont="1" applyFill="1" applyAlignment="1">
      <alignment horizontal="center" vertical="top"/>
    </xf>
    <xf numFmtId="0" fontId="18" fillId="0" borderId="0" xfId="0" applyFont="1" applyFill="1" applyAlignment="1">
      <alignment vertical="top" wrapText="1"/>
    </xf>
    <xf numFmtId="0" fontId="17" fillId="0" borderId="0" xfId="0" applyFont="1" applyFill="1" applyAlignment="1">
      <alignment vertical="top" wrapText="1"/>
    </xf>
    <xf numFmtId="0" fontId="15" fillId="0" borderId="0" xfId="0" applyFont="1" applyFill="1" applyAlignment="1">
      <alignment vertical="center"/>
    </xf>
    <xf numFmtId="0" fontId="3" fillId="0" borderId="0" xfId="0" applyFont="1" applyAlignment="1">
      <alignment horizontal="left" wrapText="1"/>
    </xf>
    <xf numFmtId="0" fontId="3" fillId="0" borderId="0" xfId="0" applyFont="1" applyAlignment="1">
      <alignment horizontal="left"/>
    </xf>
    <xf numFmtId="0" fontId="3" fillId="0" borderId="14" xfId="0" applyFont="1" applyBorder="1" applyAlignment="1">
      <alignment horizontal="left"/>
    </xf>
    <xf numFmtId="0" fontId="3" fillId="0" borderId="14" xfId="0" applyFont="1" applyBorder="1" applyAlignment="1">
      <alignment horizontal="left" wrapText="1"/>
    </xf>
    <xf numFmtId="0" fontId="3" fillId="0" borderId="15" xfId="0" applyFont="1" applyBorder="1" applyAlignment="1">
      <alignment horizontal="center"/>
    </xf>
    <xf numFmtId="0" fontId="3" fillId="0" borderId="17" xfId="0" applyFont="1" applyBorder="1" applyAlignment="1">
      <alignment horizontal="center"/>
    </xf>
    <xf numFmtId="2" fontId="4" fillId="0" borderId="14" xfId="0" applyNumberFormat="1" applyFont="1" applyBorder="1" applyAlignment="1">
      <alignment horizontal="center" vertical="center" wrapText="1"/>
    </xf>
    <xf numFmtId="0" fontId="4" fillId="0" borderId="0" xfId="0" applyFont="1" applyAlignment="1">
      <alignment horizontal="left" wrapText="1"/>
    </xf>
    <xf numFmtId="0" fontId="3" fillId="0" borderId="0" xfId="0" applyFont="1" applyFill="1" applyBorder="1" applyAlignment="1">
      <alignment horizontal="left" vertical="center" wrapText="1"/>
    </xf>
    <xf numFmtId="0" fontId="3" fillId="0" borderId="16" xfId="0" applyFont="1" applyBorder="1" applyAlignment="1">
      <alignment horizontal="center" vertical="center" textRotation="90"/>
    </xf>
    <xf numFmtId="0" fontId="4" fillId="0" borderId="0" xfId="0" applyFont="1" applyAlignment="1">
      <alignment horizontal="left" vertical="top" wrapText="1" readingOrder="1"/>
    </xf>
    <xf numFmtId="0" fontId="3" fillId="0" borderId="0" xfId="0" applyFont="1" applyAlignment="1">
      <alignment vertical="top" wrapText="1"/>
    </xf>
    <xf numFmtId="0" fontId="4" fillId="0" borderId="0" xfId="0" applyFont="1" applyAlignment="1">
      <alignment vertical="center" wrapText="1"/>
    </xf>
    <xf numFmtId="0" fontId="16" fillId="0" borderId="0" xfId="0" applyFont="1" applyAlignment="1">
      <alignment horizontal="left" vertical="top" wrapText="1"/>
    </xf>
    <xf numFmtId="0" fontId="3" fillId="0" borderId="18" xfId="0" applyFont="1" applyBorder="1" applyAlignment="1">
      <alignment horizontal="center"/>
    </xf>
    <xf numFmtId="0" fontId="3" fillId="0" borderId="13" xfId="0" applyFont="1" applyBorder="1" applyAlignment="1">
      <alignment horizontal="center"/>
    </xf>
    <xf numFmtId="0" fontId="4" fillId="0" borderId="14" xfId="0" applyFont="1" applyBorder="1" applyAlignment="1">
      <alignment horizontal="left" wrapText="1"/>
    </xf>
    <xf numFmtId="186" fontId="4" fillId="0" borderId="14" xfId="52" applyNumberFormat="1" applyFont="1" applyBorder="1" applyAlignment="1">
      <alignment horizontal="right" vertical="center"/>
    </xf>
    <xf numFmtId="2" fontId="4" fillId="0" borderId="18" xfId="0" applyNumberFormat="1" applyFont="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Pourcentage 2"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charts/_rels/chart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charts/_rels/chart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1"/>
          <c:w val="0.93875"/>
          <c:h val="0.88825"/>
        </c:manualLayout>
      </c:layout>
      <c:barChart>
        <c:barDir val="col"/>
        <c:grouping val="clustered"/>
        <c:varyColors val="0"/>
        <c:ser>
          <c:idx val="0"/>
          <c:order val="0"/>
          <c:tx>
            <c:strRef>
              <c:f>'er-g1 (2)'!$A$28</c:f>
              <c:strCache>
                <c:ptCount val="1"/>
                <c:pt idx="0">
                  <c:v>PERP</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'er-g1 (2)'!$B$27:$F$27</c:f>
              <c:strCache/>
            </c:strRef>
          </c:cat>
          <c:val>
            <c:numRef>
              <c:f>'er-g1 (2)'!$B$28:$F$28</c:f>
              <c:numCache/>
            </c:numRef>
          </c:val>
        </c:ser>
        <c:ser>
          <c:idx val="3"/>
          <c:order val="1"/>
          <c:tx>
            <c:strRef>
              <c:f>'er-g1 (2)'!$A$31</c:f>
              <c:strCache>
                <c:ptCount val="1"/>
                <c:pt idx="0">
                  <c:v>fonctionnaires</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'er-g1 (2)'!$B$27:$F$27</c:f>
              <c:strCache/>
            </c:strRef>
          </c:cat>
          <c:val>
            <c:numRef>
              <c:f>'er-g1 (2)'!$B$31:$F$31</c:f>
              <c:numCache/>
            </c:numRef>
          </c:val>
        </c:ser>
        <c:ser>
          <c:idx val="1"/>
          <c:order val="2"/>
          <c:tx>
            <c:strRef>
              <c:f>'er-g1 (2)'!$A$29</c:f>
              <c:strCache>
                <c:ptCount val="1"/>
                <c:pt idx="0">
                  <c:v>Contrat "Madelin"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(2)'!$B$29:$F$29</c:f>
              <c:numCache/>
            </c:numRef>
          </c:val>
        </c:ser>
        <c:ser>
          <c:idx val="2"/>
          <c:order val="3"/>
          <c:tx>
            <c:strRef>
              <c:f>'er-g1 (2)'!$A$30</c:f>
              <c:strCache>
                <c:ptCount val="1"/>
                <c:pt idx="0">
                  <c:v>Contrat "Exploitants agricoles"</c:v>
                </c:pt>
              </c:strCache>
            </c:strRef>
          </c:tx>
          <c:spPr>
            <a:blipFill>
              <a:blip r:embed="rId3"/>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'er-g1 (2)'!$B$27:$F$27</c:f>
              <c:strCache/>
            </c:strRef>
          </c:cat>
          <c:val>
            <c:numRef>
              <c:f>'er-g1 (2)'!$B$30:$F$30</c:f>
              <c:numCache/>
            </c:numRef>
          </c:val>
        </c:ser>
        <c:ser>
          <c:idx val="4"/>
          <c:order val="4"/>
          <c:tx>
            <c:strRef>
              <c:f>'er-g1 (2)'!$A$32</c:f>
              <c:strCache>
                <c:ptCount val="1"/>
                <c:pt idx="0">
                  <c:v>PERCO</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(2)'!$B$32:$F$32</c:f>
              <c:numCache/>
            </c:numRef>
          </c:val>
        </c:ser>
        <c:axId val="27214298"/>
        <c:axId val="43602091"/>
      </c:barChart>
      <c:catAx>
        <c:axId val="272142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3602091"/>
        <c:crosses val="autoZero"/>
        <c:auto val="1"/>
        <c:lblOffset val="100"/>
        <c:tickLblSkip val="1"/>
        <c:noMultiLvlLbl val="0"/>
      </c:catAx>
      <c:valAx>
        <c:axId val="436020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214298"/>
        <c:crossesAt val="1"/>
        <c:crossBetween val="between"/>
        <c:dispUnits/>
      </c:valAx>
      <c:spPr>
        <a:noFill/>
        <a:ln w="12700">
          <a:solidFill>
            <a:srgbClr val="808080"/>
          </a:solidFill>
        </a:ln>
      </c:spPr>
    </c:plotArea>
    <c:legend>
      <c:legendPos val="r"/>
      <c:layout>
        <c:manualLayout>
          <c:xMode val="edge"/>
          <c:yMode val="edge"/>
          <c:x val="0.07125"/>
          <c:y val="0.9015"/>
          <c:w val="0.87225"/>
          <c:h val="0.0635"/>
        </c:manualLayout>
      </c:layout>
      <c:overlay val="0"/>
      <c:spPr>
        <a:solidFill>
          <a:srgbClr val="FFFFFF"/>
        </a:solidFill>
        <a:ln w="3175">
          <a:solidFill>
            <a:srgbClr val="000000"/>
          </a:solidFill>
        </a:ln>
      </c:spPr>
      <c:txPr>
        <a:bodyPr vert="horz" rot="0"/>
        <a:lstStyle/>
        <a:p>
          <a:pPr>
            <a:defRPr lang="en-US" cap="none" sz="2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
          <c:w val="0.93875"/>
          <c:h val="0.8765"/>
        </c:manualLayout>
      </c:layout>
      <c:barChart>
        <c:barDir val="col"/>
        <c:grouping val="clustered"/>
        <c:varyColors val="0"/>
        <c:ser>
          <c:idx val="0"/>
          <c:order val="0"/>
          <c:tx>
            <c:strRef>
              <c:f>'er-g2 (2)'!$A$31</c:f>
              <c:strCache>
                <c:ptCount val="1"/>
                <c:pt idx="0">
                  <c:v>PERP</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'er-g2 (2)'!$B$30:$F$30</c:f>
              <c:strCache/>
            </c:strRef>
          </c:cat>
          <c:val>
            <c:numRef>
              <c:f>'er-g2 (2)'!$B$31:$F$31</c:f>
              <c:numCache/>
            </c:numRef>
          </c:val>
        </c:ser>
        <c:ser>
          <c:idx val="3"/>
          <c:order val="1"/>
          <c:tx>
            <c:strRef>
              <c:f>'er-g2 (2)'!$A$34</c:f>
              <c:strCache>
                <c:ptCount val="1"/>
                <c:pt idx="0">
                  <c:v>fonctionnaires</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'er-g2 (2)'!$B$30:$F$30</c:f>
              <c:strCache/>
            </c:strRef>
          </c:cat>
          <c:val>
            <c:numRef>
              <c:f>'er-g2 (2)'!$B$34:$F$34</c:f>
              <c:numCache/>
            </c:numRef>
          </c:val>
        </c:ser>
        <c:ser>
          <c:idx val="1"/>
          <c:order val="2"/>
          <c:tx>
            <c:strRef>
              <c:f>'er-g2 (2)'!$A$32</c:f>
              <c:strCache>
                <c:ptCount val="1"/>
                <c:pt idx="0">
                  <c:v>Contrat "Madelin"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(2)'!$B$32:$F$32</c:f>
              <c:numCache/>
            </c:numRef>
          </c:val>
        </c:ser>
        <c:ser>
          <c:idx val="2"/>
          <c:order val="3"/>
          <c:tx>
            <c:strRef>
              <c:f>'er-g2 (2)'!$A$33</c:f>
              <c:strCache>
                <c:ptCount val="1"/>
                <c:pt idx="0">
                  <c:v>Contrat "Exploitants agricoles"</c:v>
                </c:pt>
              </c:strCache>
            </c:strRef>
          </c:tx>
          <c:spPr>
            <a:blipFill>
              <a:blip r:embed="rId3"/>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'er-g2 (2)'!$B$30:$F$30</c:f>
              <c:strCache/>
            </c:strRef>
          </c:cat>
          <c:val>
            <c:numRef>
              <c:f>'er-g2 (2)'!$B$33:$F$33</c:f>
              <c:numCache/>
            </c:numRef>
          </c:val>
        </c:ser>
        <c:ser>
          <c:idx val="4"/>
          <c:order val="4"/>
          <c:tx>
            <c:strRef>
              <c:f>'er-g2 (2)'!$A$35</c:f>
              <c:strCache>
                <c:ptCount val="1"/>
                <c:pt idx="0">
                  <c:v>PERCO</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(2)'!$B$35:$F$35</c:f>
              <c:numCache/>
            </c:numRef>
          </c:val>
        </c:ser>
        <c:axId val="56874500"/>
        <c:axId val="42108453"/>
      </c:barChart>
      <c:catAx>
        <c:axId val="568745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108453"/>
        <c:crosses val="autoZero"/>
        <c:auto val="1"/>
        <c:lblOffset val="100"/>
        <c:tickLblSkip val="1"/>
        <c:noMultiLvlLbl val="0"/>
      </c:catAx>
      <c:valAx>
        <c:axId val="421084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6874500"/>
        <c:crossesAt val="1"/>
        <c:crossBetween val="between"/>
        <c:dispUnits/>
      </c:valAx>
      <c:spPr>
        <a:noFill/>
        <a:ln w="12700">
          <a:solidFill>
            <a:srgbClr val="808080"/>
          </a:solidFill>
        </a:ln>
      </c:spPr>
    </c:plotArea>
    <c:legend>
      <c:legendPos val="r"/>
      <c:layout>
        <c:manualLayout>
          <c:xMode val="edge"/>
          <c:yMode val="edge"/>
          <c:x val="0.0015"/>
          <c:y val="0.9145"/>
          <c:w val="0.99225"/>
          <c:h val="0.06775"/>
        </c:manualLayout>
      </c:layout>
      <c:overlay val="0"/>
      <c:spPr>
        <a:solidFill>
          <a:srgbClr val="FFFFFF"/>
        </a:solidFill>
        <a:ln w="3175">
          <a:solidFill>
            <a:srgbClr val="000000"/>
          </a:solidFill>
        </a:ln>
      </c:spPr>
      <c:txPr>
        <a:bodyPr vert="horz" rot="0"/>
        <a:lstStyle/>
        <a:p>
          <a:pPr>
            <a:defRPr lang="en-US" cap="none" sz="2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
          <c:w val="0.93875"/>
          <c:h val="0.8765"/>
        </c:manualLayout>
      </c:layout>
      <c:barChart>
        <c:barDir val="col"/>
        <c:grouping val="clustered"/>
        <c:varyColors val="0"/>
        <c:ser>
          <c:idx val="0"/>
          <c:order val="0"/>
          <c:tx>
            <c:strRef>
              <c:f>'er-g3 (2)'!$A$31</c:f>
              <c:strCache>
                <c:ptCount val="1"/>
                <c:pt idx="0">
                  <c:v>PERP</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'er-g3 (2)'!$B$30:$F$30</c:f>
              <c:strCache/>
            </c:strRef>
          </c:cat>
          <c:val>
            <c:numRef>
              <c:f>'er-g3 (2)'!$B$31:$F$31</c:f>
              <c:numCache/>
            </c:numRef>
          </c:val>
        </c:ser>
        <c:ser>
          <c:idx val="3"/>
          <c:order val="1"/>
          <c:tx>
            <c:strRef>
              <c:f>'er-g3 (2)'!$A$34</c:f>
              <c:strCache>
                <c:ptCount val="1"/>
                <c:pt idx="0">
                  <c:v>fonctionnaires</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'er-g3 (2)'!$B$30:$F$30</c:f>
              <c:strCache/>
            </c:strRef>
          </c:cat>
          <c:val>
            <c:numRef>
              <c:f>'er-g3 (2)'!$B$34:$F$34</c:f>
              <c:numCache/>
            </c:numRef>
          </c:val>
        </c:ser>
        <c:ser>
          <c:idx val="1"/>
          <c:order val="2"/>
          <c:tx>
            <c:strRef>
              <c:f>'er-g3 (2)'!$A$32</c:f>
              <c:strCache>
                <c:ptCount val="1"/>
                <c:pt idx="0">
                  <c:v>Contrat "Madelin"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(2)'!$B$32:$F$32</c:f>
              <c:numCache/>
            </c:numRef>
          </c:val>
        </c:ser>
        <c:ser>
          <c:idx val="2"/>
          <c:order val="3"/>
          <c:tx>
            <c:strRef>
              <c:f>'er-g3 (2)'!$A$33</c:f>
              <c:strCache>
                <c:ptCount val="1"/>
                <c:pt idx="0">
                  <c:v>Contrat "Exploitants agricoles"</c:v>
                </c:pt>
              </c:strCache>
            </c:strRef>
          </c:tx>
          <c:spPr>
            <a:blipFill>
              <a:blip r:embed="rId3"/>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'er-g3 (2)'!$B$30:$F$30</c:f>
              <c:strCache/>
            </c:strRef>
          </c:cat>
          <c:val>
            <c:numRef>
              <c:f>'er-g3 (2)'!$B$33:$F$33</c:f>
              <c:numCache/>
            </c:numRef>
          </c:val>
        </c:ser>
        <c:ser>
          <c:idx val="4"/>
          <c:order val="4"/>
          <c:tx>
            <c:strRef>
              <c:f>'er-g3 (2)'!$A$35</c:f>
              <c:strCache>
                <c:ptCount val="1"/>
                <c:pt idx="0">
                  <c:v>PERCO</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(2)'!$B$35:$F$35</c:f>
              <c:numCache/>
            </c:numRef>
          </c:val>
        </c:ser>
        <c:axId val="43431758"/>
        <c:axId val="55341503"/>
      </c:barChart>
      <c:catAx>
        <c:axId val="4343175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341503"/>
        <c:crosses val="autoZero"/>
        <c:auto val="1"/>
        <c:lblOffset val="100"/>
        <c:tickLblSkip val="1"/>
        <c:noMultiLvlLbl val="0"/>
      </c:catAx>
      <c:valAx>
        <c:axId val="55341503"/>
        <c:scaling>
          <c:orientation val="minMax"/>
          <c:max val="0.4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43431758"/>
        <c:crossesAt val="1"/>
        <c:crossBetween val="between"/>
        <c:dispUnits/>
      </c:valAx>
      <c:spPr>
        <a:noFill/>
        <a:ln w="12700">
          <a:solidFill>
            <a:srgbClr val="808080"/>
          </a:solidFill>
        </a:ln>
      </c:spPr>
    </c:plotArea>
    <c:legend>
      <c:legendPos val="r"/>
      <c:layout>
        <c:manualLayout>
          <c:xMode val="edge"/>
          <c:yMode val="edge"/>
          <c:x val="0.0015"/>
          <c:y val="0.9145"/>
          <c:w val="0.99225"/>
          <c:h val="0.06775"/>
        </c:manualLayout>
      </c:layout>
      <c:overlay val="0"/>
      <c:spPr>
        <a:solidFill>
          <a:srgbClr val="FFFFFF"/>
        </a:solidFill>
        <a:ln w="3175">
          <a:solidFill>
            <a:srgbClr val="000000"/>
          </a:solidFill>
        </a:ln>
      </c:spPr>
      <c:txPr>
        <a:bodyPr vert="horz" rot="0"/>
        <a:lstStyle/>
        <a:p>
          <a:pPr>
            <a:defRPr lang="en-US" cap="none" sz="2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95250</xdr:rowOff>
    </xdr:from>
    <xdr:to>
      <xdr:col>6</xdr:col>
      <xdr:colOff>38100</xdr:colOff>
      <xdr:row>23</xdr:row>
      <xdr:rowOff>104775</xdr:rowOff>
    </xdr:to>
    <xdr:graphicFrame>
      <xdr:nvGraphicFramePr>
        <xdr:cNvPr id="1" name="Chart 1"/>
        <xdr:cNvGraphicFramePr/>
      </xdr:nvGraphicFramePr>
      <xdr:xfrm>
        <a:off x="190500" y="381000"/>
        <a:ext cx="5981700" cy="3028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66675</xdr:rowOff>
    </xdr:from>
    <xdr:to>
      <xdr:col>5</xdr:col>
      <xdr:colOff>304800</xdr:colOff>
      <xdr:row>24</xdr:row>
      <xdr:rowOff>85725</xdr:rowOff>
    </xdr:to>
    <xdr:graphicFrame>
      <xdr:nvGraphicFramePr>
        <xdr:cNvPr id="1" name="Chart 1"/>
        <xdr:cNvGraphicFramePr/>
      </xdr:nvGraphicFramePr>
      <xdr:xfrm>
        <a:off x="314325" y="552450"/>
        <a:ext cx="6200775" cy="3419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66675</xdr:rowOff>
    </xdr:from>
    <xdr:to>
      <xdr:col>5</xdr:col>
      <xdr:colOff>304800</xdr:colOff>
      <xdr:row>24</xdr:row>
      <xdr:rowOff>85725</xdr:rowOff>
    </xdr:to>
    <xdr:graphicFrame>
      <xdr:nvGraphicFramePr>
        <xdr:cNvPr id="1" name="Chart 1"/>
        <xdr:cNvGraphicFramePr/>
      </xdr:nvGraphicFramePr>
      <xdr:xfrm>
        <a:off x="314325" y="552450"/>
        <a:ext cx="6200775" cy="3419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TR\Epargne%20retraite\Collecte%20des%20donn&#233;es%202017\Fiches\retraite2017_fichesR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TR\Epargne%20retraite\Collecte%20des%20donn&#233;es%202018\Fiches\0%20-%20Fichiers%20de%20travail\RETR-f31%20-%202018%20-%20adh&#233;rents%20-%20fichier%20travail_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TR\Epargne%20retraite\Collecte%20des%20donn&#233;es%202018\Prod%20sous%20R\sorties\Tableaux_FO.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TR\Epargne%20retraite\Collecte%20des%20donn&#233;es%202018\Prod%20sous%20R\sorties\Tableaux_S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TR\Epargne%20retraite\Collecte%20des%20donn&#233;es%202018\Fiches\0%20-%20Fichiers%20de%20travail\2018%20-%20adh&#233;rents%20-%20fichier%20travail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mmaire"/>
      <sheetName val="Inflation"/>
      <sheetName val="26-T1"/>
      <sheetName val="27-T2"/>
      <sheetName val="27-T3"/>
      <sheetName val="27-T4"/>
      <sheetName val="27-G1"/>
      <sheetName val="28-T1"/>
      <sheetName val="28-T2"/>
      <sheetName val="28-G1"/>
      <sheetName val="28-G2"/>
      <sheetName val="28-G3"/>
      <sheetName val="28-G4"/>
      <sheetName val="28-G5"/>
      <sheetName val="29-T1"/>
      <sheetName val="29-G1"/>
      <sheetName val="29-G2"/>
      <sheetName val="29-G3"/>
      <sheetName val="29-G4"/>
      <sheetName val="29-G5"/>
      <sheetName val="29-Encadré"/>
      <sheetName val="30-G1"/>
      <sheetName val="30-G2"/>
      <sheetName val="30-T1"/>
      <sheetName val="30-T2"/>
      <sheetName val="30-T3"/>
      <sheetName val="31-G1"/>
      <sheetName val="31-G2"/>
      <sheetName val="31-G3"/>
      <sheetName val="31-T1"/>
      <sheetName val="31-T2"/>
      <sheetName val="31-T3"/>
      <sheetName val="31-Encadré"/>
    </sheetNames>
    <sheetDataSet>
      <sheetData sheetId="8">
        <row r="6">
          <cell r="S6">
            <v>1217.2626131426612</v>
          </cell>
          <cell r="T6">
            <v>1225.7520296187258</v>
          </cell>
          <cell r="U6">
            <v>1310.8283832074785</v>
          </cell>
          <cell r="V6">
            <v>1630.0958703367294</v>
          </cell>
          <cell r="W6">
            <v>1709.9106378076851</v>
          </cell>
          <cell r="X6">
            <v>2109.849103944017</v>
          </cell>
          <cell r="Z6">
            <v>2039.9861191870607</v>
          </cell>
        </row>
        <row r="12">
          <cell r="S12">
            <v>2657.541899441341</v>
          </cell>
          <cell r="T12">
            <v>2722.501171089452</v>
          </cell>
          <cell r="U12">
            <v>2872.4372828019154</v>
          </cell>
          <cell r="V12">
            <v>3174.552496101319</v>
          </cell>
          <cell r="W12">
            <v>2963.635806269662</v>
          </cell>
          <cell r="X12">
            <v>3118.986770243328</v>
          </cell>
          <cell r="Y12">
            <v>3045.8570492834665</v>
          </cell>
          <cell r="Z12">
            <v>3054.7797345882004</v>
          </cell>
        </row>
        <row r="16">
          <cell r="S16">
            <v>2386.7429979222875</v>
          </cell>
          <cell r="T16">
            <v>2009.2657154763042</v>
          </cell>
          <cell r="U16">
            <v>2019.220193219409</v>
          </cell>
          <cell r="V16">
            <v>1717.24746373574</v>
          </cell>
          <cell r="W16">
            <v>1734.9539090249903</v>
          </cell>
          <cell r="X16">
            <v>1889.2368965589633</v>
          </cell>
          <cell r="Y16">
            <v>1952.2943663078495</v>
          </cell>
          <cell r="Z16">
            <v>1924.8064553130368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URCE SAS"/>
      <sheetName val="28-G1"/>
      <sheetName val="28-G2"/>
      <sheetName val="28-G3"/>
      <sheetName val="28 - G5"/>
      <sheetName val="Nb de cotisants par année"/>
    </sheetNames>
    <sheetDataSet>
      <sheetData sheetId="3">
        <row r="61">
          <cell r="M61">
            <v>19.338121940265065</v>
          </cell>
          <cell r="N61">
            <v>23.943478028136635</v>
          </cell>
          <cell r="O61">
            <v>25.69911338199392</v>
          </cell>
          <cell r="P61">
            <v>24.31082226203995</v>
          </cell>
          <cell r="Q61">
            <v>6.708464387564423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tisations"/>
      <sheetName val="AdherentsCotisants"/>
      <sheetName val="encours_CL"/>
      <sheetName val="encoursRed_detail"/>
      <sheetName val="prestations"/>
      <sheetName val="rentesRed"/>
      <sheetName val="rentes_vfu_sk"/>
      <sheetName val="benef_rentes_vfu_sk"/>
      <sheetName val="pourDataDrees"/>
    </sheetNames>
    <sheetDataSet>
      <sheetData sheetId="1">
        <row r="4">
          <cell r="C4">
            <v>1581939846</v>
          </cell>
          <cell r="G4">
            <v>2295409.21917976</v>
          </cell>
          <cell r="H4">
            <v>876938.461803259</v>
          </cell>
        </row>
        <row r="5">
          <cell r="C5">
            <v>542025853</v>
          </cell>
          <cell r="G5">
            <v>645969</v>
          </cell>
          <cell r="H5">
            <v>452917</v>
          </cell>
        </row>
        <row r="6">
          <cell r="C6">
            <v>54285716</v>
          </cell>
          <cell r="G6">
            <v>57273</v>
          </cell>
          <cell r="H6">
            <v>45610</v>
          </cell>
        </row>
        <row r="7">
          <cell r="C7">
            <v>4533899</v>
          </cell>
          <cell r="G7">
            <v>6852</v>
          </cell>
          <cell r="H7">
            <v>1609</v>
          </cell>
        </row>
        <row r="8">
          <cell r="C8">
            <v>2881659985</v>
          </cell>
          <cell r="G8">
            <v>1413849.67622368</v>
          </cell>
          <cell r="H8">
            <v>838540.292768067</v>
          </cell>
        </row>
        <row r="9">
          <cell r="C9">
            <v>230985645</v>
          </cell>
          <cell r="G9">
            <v>259326.291772175</v>
          </cell>
          <cell r="H9">
            <v>181412.211771375</v>
          </cell>
        </row>
        <row r="10">
          <cell r="G10">
            <v>2685558</v>
          </cell>
          <cell r="I10">
            <v>1962.16565505709</v>
          </cell>
        </row>
        <row r="12">
          <cell r="C12">
            <v>196935381</v>
          </cell>
          <cell r="G12">
            <v>202601.1076772</v>
          </cell>
          <cell r="H12">
            <v>69874.53516078</v>
          </cell>
        </row>
        <row r="13">
          <cell r="C13">
            <v>3341788591</v>
          </cell>
          <cell r="G13">
            <v>5136314</v>
          </cell>
          <cell r="H13">
            <v>2255310</v>
          </cell>
        </row>
        <row r="14">
          <cell r="C14">
            <v>35984035</v>
          </cell>
          <cell r="G14">
            <v>170065</v>
          </cell>
          <cell r="H14">
            <v>83570</v>
          </cell>
        </row>
        <row r="15">
          <cell r="C15">
            <v>837303</v>
          </cell>
          <cell r="G15">
            <v>9586</v>
          </cell>
          <cell r="H15">
            <v>329</v>
          </cell>
        </row>
        <row r="16">
          <cell r="C16">
            <v>23429657</v>
          </cell>
          <cell r="G16">
            <v>262342</v>
          </cell>
          <cell r="H16">
            <v>22481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ranchesVersements"/>
      <sheetName val="TranchesAgeTous"/>
      <sheetName val="TranchesAgeNouveaux"/>
      <sheetName val="SexeAdhCot"/>
      <sheetName val="NatureRente"/>
      <sheetName val="BeneficiaireTranche"/>
      <sheetName val="BeneficiaireAge"/>
      <sheetName val="BeneficiaireSexe"/>
    </sheetNames>
    <sheetDataSet>
      <sheetData sheetId="0">
        <row r="4">
          <cell r="D4">
            <v>233785</v>
          </cell>
          <cell r="E4">
            <v>285389</v>
          </cell>
          <cell r="F4">
            <v>81016</v>
          </cell>
          <cell r="G4">
            <v>60984</v>
          </cell>
          <cell r="H4">
            <v>42630</v>
          </cell>
        </row>
        <row r="5">
          <cell r="D5">
            <v>106502</v>
          </cell>
          <cell r="E5">
            <v>122875</v>
          </cell>
          <cell r="F5">
            <v>20835</v>
          </cell>
          <cell r="G5">
            <v>10926</v>
          </cell>
          <cell r="H5">
            <v>3484</v>
          </cell>
        </row>
        <row r="8">
          <cell r="D8">
            <v>118333</v>
          </cell>
          <cell r="E8">
            <v>167824</v>
          </cell>
          <cell r="F8">
            <v>133258</v>
          </cell>
          <cell r="G8">
            <v>155126</v>
          </cell>
          <cell r="H8">
            <v>99986</v>
          </cell>
        </row>
        <row r="9">
          <cell r="D9">
            <v>28163</v>
          </cell>
          <cell r="E9">
            <v>117387</v>
          </cell>
          <cell r="F9">
            <v>12246</v>
          </cell>
          <cell r="G9">
            <v>12085</v>
          </cell>
          <cell r="H9">
            <v>4635</v>
          </cell>
        </row>
        <row r="10">
          <cell r="D10">
            <v>358109</v>
          </cell>
          <cell r="E10">
            <v>341183</v>
          </cell>
          <cell r="F10">
            <v>219365</v>
          </cell>
          <cell r="G10">
            <v>185286</v>
          </cell>
          <cell r="H10">
            <v>149504</v>
          </cell>
        </row>
        <row r="12">
          <cell r="D12">
            <v>947474</v>
          </cell>
          <cell r="E12">
            <v>628583</v>
          </cell>
          <cell r="F12">
            <v>183830</v>
          </cell>
          <cell r="G12">
            <v>135716</v>
          </cell>
          <cell r="H12">
            <v>74737</v>
          </cell>
        </row>
      </sheetData>
      <sheetData sheetId="1">
        <row r="4">
          <cell r="C4">
            <v>19312</v>
          </cell>
          <cell r="D4">
            <v>298198</v>
          </cell>
          <cell r="E4">
            <v>566832</v>
          </cell>
          <cell r="F4">
            <v>722413</v>
          </cell>
          <cell r="G4">
            <v>354071</v>
          </cell>
        </row>
        <row r="5">
          <cell r="C5">
            <v>8834</v>
          </cell>
          <cell r="D5">
            <v>61830</v>
          </cell>
          <cell r="E5">
            <v>176013</v>
          </cell>
          <cell r="F5">
            <v>281587</v>
          </cell>
          <cell r="G5">
            <v>117662</v>
          </cell>
        </row>
        <row r="8">
          <cell r="C8">
            <v>20174</v>
          </cell>
          <cell r="D8">
            <v>158183</v>
          </cell>
          <cell r="E8">
            <v>350403</v>
          </cell>
          <cell r="F8">
            <v>442812</v>
          </cell>
          <cell r="G8">
            <v>179473</v>
          </cell>
        </row>
        <row r="9">
          <cell r="C9">
            <v>4022</v>
          </cell>
          <cell r="D9">
            <v>21502</v>
          </cell>
          <cell r="E9">
            <v>54536</v>
          </cell>
          <cell r="F9">
            <v>114712</v>
          </cell>
          <cell r="G9">
            <v>53662</v>
          </cell>
        </row>
        <row r="10">
          <cell r="C10">
            <v>312710</v>
          </cell>
          <cell r="D10">
            <v>603184</v>
          </cell>
          <cell r="E10">
            <v>671046</v>
          </cell>
          <cell r="F10">
            <v>707926</v>
          </cell>
          <cell r="G10">
            <v>364265</v>
          </cell>
        </row>
        <row r="13">
          <cell r="C13">
            <v>634285</v>
          </cell>
          <cell r="D13">
            <v>1176317</v>
          </cell>
          <cell r="E13">
            <v>1285497</v>
          </cell>
          <cell r="F13">
            <v>1238029</v>
          </cell>
          <cell r="G13">
            <v>618133</v>
          </cell>
        </row>
      </sheetData>
      <sheetData sheetId="2">
        <row r="4">
          <cell r="C4">
            <v>1606</v>
          </cell>
          <cell r="D4">
            <v>6960</v>
          </cell>
          <cell r="E4">
            <v>9063</v>
          </cell>
          <cell r="F4">
            <v>14441</v>
          </cell>
          <cell r="G4">
            <v>4830</v>
          </cell>
        </row>
        <row r="5">
          <cell r="C5">
            <v>1550</v>
          </cell>
          <cell r="D5">
            <v>3433</v>
          </cell>
          <cell r="E5">
            <v>3956</v>
          </cell>
          <cell r="F5">
            <v>2405</v>
          </cell>
          <cell r="G5">
            <v>588</v>
          </cell>
        </row>
        <row r="8">
          <cell r="C8">
            <v>4973</v>
          </cell>
          <cell r="D8">
            <v>14110</v>
          </cell>
          <cell r="E8">
            <v>14631</v>
          </cell>
          <cell r="F8">
            <v>10669</v>
          </cell>
          <cell r="G8">
            <v>1301</v>
          </cell>
        </row>
        <row r="9">
          <cell r="C9">
            <v>835</v>
          </cell>
          <cell r="D9">
            <v>1478</v>
          </cell>
          <cell r="E9">
            <v>1692</v>
          </cell>
          <cell r="F9">
            <v>1993</v>
          </cell>
          <cell r="G9">
            <v>251</v>
          </cell>
        </row>
        <row r="10">
          <cell r="C10">
            <v>64223</v>
          </cell>
          <cell r="D10">
            <v>62917</v>
          </cell>
          <cell r="E10">
            <v>53556</v>
          </cell>
          <cell r="F10">
            <v>46066</v>
          </cell>
          <cell r="G10">
            <v>12109</v>
          </cell>
        </row>
        <row r="13">
          <cell r="C13">
            <v>103220</v>
          </cell>
          <cell r="D13">
            <v>97002</v>
          </cell>
          <cell r="E13">
            <v>76149</v>
          </cell>
          <cell r="F13">
            <v>52707</v>
          </cell>
          <cell r="G13">
            <v>12672</v>
          </cell>
        </row>
      </sheetData>
      <sheetData sheetId="3">
        <row r="4">
          <cell r="C4">
            <v>1030490</v>
          </cell>
          <cell r="D4">
            <v>930414</v>
          </cell>
        </row>
        <row r="5">
          <cell r="C5">
            <v>213556</v>
          </cell>
          <cell r="D5">
            <v>398957</v>
          </cell>
        </row>
        <row r="8">
          <cell r="C8">
            <v>768704</v>
          </cell>
          <cell r="D8">
            <v>380833</v>
          </cell>
        </row>
        <row r="9">
          <cell r="C9">
            <v>189286</v>
          </cell>
          <cell r="D9">
            <v>59148</v>
          </cell>
        </row>
        <row r="10">
          <cell r="C10">
            <v>1643016</v>
          </cell>
          <cell r="D10">
            <v>1039959</v>
          </cell>
        </row>
        <row r="13">
          <cell r="C13">
            <v>2670005</v>
          </cell>
          <cell r="D13">
            <v>2153977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OURCE SAS"/>
      <sheetName val="28-G1"/>
      <sheetName val="28-G2"/>
      <sheetName val="28-G3"/>
      <sheetName val="28 - G5"/>
      <sheetName val="Nb de cotisants par année"/>
    </sheetNames>
    <sheetDataSet>
      <sheetData sheetId="2">
        <row r="34">
          <cell r="L34">
            <v>0.35537309631514885</v>
          </cell>
        </row>
        <row r="35">
          <cell r="L35">
            <v>0.09541756862507585</v>
          </cell>
        </row>
        <row r="36">
          <cell r="L36">
            <v>0.04898103891037403</v>
          </cell>
        </row>
        <row r="37">
          <cell r="L37">
            <v>0.04965261458240739</v>
          </cell>
        </row>
        <row r="38">
          <cell r="L38">
            <v>0.21552019459527955</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0"/>
  </sheetPr>
  <dimension ref="B2:V19"/>
  <sheetViews>
    <sheetView showGridLines="0" zoomScalePageLayoutView="0" workbookViewId="0" topLeftCell="A1">
      <selection activeCell="L29" sqref="L29"/>
    </sheetView>
  </sheetViews>
  <sheetFormatPr defaultColWidth="11.421875" defaultRowHeight="12.75"/>
  <cols>
    <col min="1" max="1" width="3.7109375" style="47" customWidth="1"/>
    <col min="2" max="2" width="4.140625" style="47" customWidth="1"/>
    <col min="3" max="3" width="8.421875" style="47" customWidth="1"/>
    <col min="4" max="4" width="6.7109375" style="47" customWidth="1"/>
    <col min="5" max="5" width="5.7109375" style="47" customWidth="1"/>
    <col min="6" max="6" width="4.28125" style="47" customWidth="1"/>
    <col min="7" max="7" width="13.140625" style="47" customWidth="1"/>
    <col min="8" max="20" width="7.421875" style="47" customWidth="1"/>
    <col min="21" max="21" width="7.28125" style="47" customWidth="1"/>
    <col min="22" max="22" width="11.421875" style="47" customWidth="1"/>
    <col min="23" max="23" width="7.421875" style="47" customWidth="1"/>
    <col min="24" max="16384" width="11.421875" style="47" customWidth="1"/>
  </cols>
  <sheetData>
    <row r="2" spans="2:3" ht="11.25">
      <c r="B2" s="1"/>
      <c r="C2" s="60" t="s">
        <v>60</v>
      </c>
    </row>
    <row r="3" ht="11.25">
      <c r="B3" s="1"/>
    </row>
    <row r="4" ht="11.25">
      <c r="U4" s="48"/>
    </row>
    <row r="5" spans="2:21" ht="22.5" customHeight="1">
      <c r="B5" s="136"/>
      <c r="C5" s="136"/>
      <c r="D5" s="136"/>
      <c r="E5" s="136"/>
      <c r="F5" s="136"/>
      <c r="G5" s="136"/>
      <c r="H5" s="140" t="s">
        <v>67</v>
      </c>
      <c r="I5" s="140"/>
      <c r="J5" s="140"/>
      <c r="K5" s="140"/>
      <c r="L5" s="140"/>
      <c r="M5" s="140"/>
      <c r="N5" s="140"/>
      <c r="O5" s="140"/>
      <c r="P5" s="140"/>
      <c r="Q5" s="140"/>
      <c r="R5" s="140"/>
      <c r="S5" s="140"/>
      <c r="T5" s="140"/>
      <c r="U5" s="140"/>
    </row>
    <row r="6" spans="2:21" ht="21.75" customHeight="1">
      <c r="B6" s="137"/>
      <c r="C6" s="137"/>
      <c r="D6" s="137"/>
      <c r="E6" s="137"/>
      <c r="F6" s="137"/>
      <c r="G6" s="137"/>
      <c r="H6" s="55" t="s">
        <v>46</v>
      </c>
      <c r="I6" s="55" t="s">
        <v>47</v>
      </c>
      <c r="J6" s="55" t="s">
        <v>48</v>
      </c>
      <c r="K6" s="55" t="s">
        <v>49</v>
      </c>
      <c r="L6" s="55" t="s">
        <v>50</v>
      </c>
      <c r="M6" s="55" t="s">
        <v>51</v>
      </c>
      <c r="N6" s="55" t="s">
        <v>52</v>
      </c>
      <c r="O6" s="55" t="s">
        <v>53</v>
      </c>
      <c r="P6" s="55" t="s">
        <v>54</v>
      </c>
      <c r="Q6" s="55" t="s">
        <v>55</v>
      </c>
      <c r="R6" s="55" t="s">
        <v>39</v>
      </c>
      <c r="S6" s="55" t="s">
        <v>40</v>
      </c>
      <c r="T6" s="55" t="s">
        <v>45</v>
      </c>
      <c r="U6" s="55" t="s">
        <v>59</v>
      </c>
    </row>
    <row r="7" spans="2:22" ht="14.25" customHeight="1">
      <c r="B7" s="125" t="s">
        <v>42</v>
      </c>
      <c r="C7" s="125"/>
      <c r="D7" s="125"/>
      <c r="E7" s="125"/>
      <c r="F7" s="125"/>
      <c r="G7" s="125"/>
      <c r="H7" s="49">
        <v>2.705338411277036</v>
      </c>
      <c r="I7" s="49">
        <v>3.0128496309523265</v>
      </c>
      <c r="J7" s="49">
        <v>3.011752150288707</v>
      </c>
      <c r="K7" s="49">
        <v>3.0817196077247226</v>
      </c>
      <c r="L7" s="49">
        <v>2.9469290678342186</v>
      </c>
      <c r="M7" s="49">
        <v>2.9291491786854684</v>
      </c>
      <c r="N7" s="49">
        <v>2.917235070980868</v>
      </c>
      <c r="O7" s="49">
        <v>2.9515753617044087</v>
      </c>
      <c r="P7" s="49">
        <v>2.8902979463747793</v>
      </c>
      <c r="Q7" s="49">
        <v>2.9706115421310466</v>
      </c>
      <c r="R7" s="49">
        <v>3.0119069982513422</v>
      </c>
      <c r="S7" s="49">
        <v>3.114716463912713</v>
      </c>
      <c r="T7" s="49">
        <v>3.103662645834652</v>
      </c>
      <c r="U7" s="49">
        <f>SUM('[3]AdherentsCotisants'!$G$4:$G$7)/1000000</f>
        <v>3.00550321917976</v>
      </c>
      <c r="V7" s="50"/>
    </row>
    <row r="8" spans="2:22" ht="14.25" customHeight="1">
      <c r="B8" s="124" t="s">
        <v>65</v>
      </c>
      <c r="C8" s="124"/>
      <c r="D8" s="124"/>
      <c r="E8" s="124"/>
      <c r="F8" s="124"/>
      <c r="G8" s="124"/>
      <c r="H8" s="51">
        <v>1.0778209920888644</v>
      </c>
      <c r="I8" s="51">
        <v>1.2446751825291364</v>
      </c>
      <c r="J8" s="51">
        <v>1.3630362200265427</v>
      </c>
      <c r="K8" s="51">
        <v>1.2910438556083135</v>
      </c>
      <c r="L8" s="51">
        <v>1.3352627778644635</v>
      </c>
      <c r="M8" s="51">
        <v>1.4296972282416636</v>
      </c>
      <c r="N8" s="51">
        <v>1.4470544985882872</v>
      </c>
      <c r="O8" s="51">
        <v>1.5096583244478141</v>
      </c>
      <c r="P8" s="51">
        <v>1.5191149059943887</v>
      </c>
      <c r="Q8" s="51">
        <v>1.5441490481904256</v>
      </c>
      <c r="R8" s="52">
        <v>1.5494058284291246</v>
      </c>
      <c r="S8" s="52">
        <v>1.5934156170805354</v>
      </c>
      <c r="T8" s="52">
        <v>1.59099947761041</v>
      </c>
      <c r="U8" s="52">
        <f>SUM('[3]AdherentsCotisants'!$G$8:$G$9)/1000000</f>
        <v>1.673175967995855</v>
      </c>
      <c r="V8" s="50"/>
    </row>
    <row r="9" spans="2:22" ht="14.25" customHeight="1">
      <c r="B9" s="124" t="s">
        <v>56</v>
      </c>
      <c r="C9" s="124"/>
      <c r="D9" s="124"/>
      <c r="E9" s="124"/>
      <c r="F9" s="124"/>
      <c r="G9" s="124"/>
      <c r="H9" s="51">
        <v>2.9022255773656944</v>
      </c>
      <c r="I9" s="51">
        <v>3.0266973457494952</v>
      </c>
      <c r="J9" s="51">
        <v>3.1973196140455946</v>
      </c>
      <c r="K9" s="51">
        <v>4.333081502433236</v>
      </c>
      <c r="L9" s="51">
        <v>4.134068673978057</v>
      </c>
      <c r="M9" s="51">
        <v>4.592663419630488</v>
      </c>
      <c r="N9" s="51">
        <v>4.376983104112778</v>
      </c>
      <c r="O9" s="51">
        <v>4.528498410964188</v>
      </c>
      <c r="P9" s="51">
        <v>4.5298185724033155</v>
      </c>
      <c r="Q9" s="51">
        <v>4.929083147558024</v>
      </c>
      <c r="R9" s="51">
        <v>5.543198306208574</v>
      </c>
      <c r="S9" s="51">
        <v>5.6849499379019806</v>
      </c>
      <c r="T9" s="51">
        <v>5.890803136343766</v>
      </c>
      <c r="U9" s="51">
        <f>SUM('[3]AdherentsCotisants'!$G$12:$G$16)/1000000</f>
        <v>5.7809081076772</v>
      </c>
      <c r="V9" s="50"/>
    </row>
    <row r="10" spans="2:22" ht="14.25" customHeight="1">
      <c r="B10" s="124" t="s">
        <v>44</v>
      </c>
      <c r="C10" s="124"/>
      <c r="D10" s="124"/>
      <c r="E10" s="124"/>
      <c r="F10" s="124"/>
      <c r="G10" s="124"/>
      <c r="H10" s="51">
        <v>0.101839</v>
      </c>
      <c r="I10" s="51">
        <v>0.202293</v>
      </c>
      <c r="J10" s="51">
        <v>0.3584726785411795</v>
      </c>
      <c r="K10" s="51">
        <v>0.6176868214634941</v>
      </c>
      <c r="L10" s="51">
        <v>0.5439444749338428</v>
      </c>
      <c r="M10" s="51">
        <v>0.6922655487571091</v>
      </c>
      <c r="N10" s="51">
        <v>0.9707780848508032</v>
      </c>
      <c r="O10" s="51">
        <v>1.2162581872054035</v>
      </c>
      <c r="P10" s="51">
        <v>1.608640952219324</v>
      </c>
      <c r="Q10" s="51">
        <v>1.8497035096019745</v>
      </c>
      <c r="R10" s="51">
        <v>2.086611</v>
      </c>
      <c r="S10" s="51">
        <v>2.3433110000000004</v>
      </c>
      <c r="T10" s="51">
        <v>2.55767</v>
      </c>
      <c r="U10" s="51">
        <f>'[3]AdherentsCotisants'!$G$10/1000000</f>
        <v>2.685558</v>
      </c>
      <c r="V10" s="50"/>
    </row>
    <row r="11" spans="2:21" ht="14.25" customHeight="1">
      <c r="B11" s="138" t="s">
        <v>41</v>
      </c>
      <c r="C11" s="138"/>
      <c r="D11" s="138"/>
      <c r="E11" s="138"/>
      <c r="F11" s="138"/>
      <c r="G11" s="138"/>
      <c r="H11" s="139">
        <v>6.787223980731595</v>
      </c>
      <c r="I11" s="139">
        <v>7.486515159230958</v>
      </c>
      <c r="J11" s="139">
        <v>7.930580662902024</v>
      </c>
      <c r="K11" s="139">
        <v>9.323531787229767</v>
      </c>
      <c r="L11" s="139">
        <v>8.960204994610583</v>
      </c>
      <c r="M11" s="139">
        <v>9.64377537531473</v>
      </c>
      <c r="N11" s="139">
        <v>9.712050758532737</v>
      </c>
      <c r="O11" s="139">
        <v>10.205990284321814</v>
      </c>
      <c r="P11" s="139">
        <v>10.547872376991808</v>
      </c>
      <c r="Q11" s="139">
        <v>11.29354724748147</v>
      </c>
      <c r="R11" s="139">
        <v>12.191122132889042</v>
      </c>
      <c r="S11" s="139">
        <v>12.73639301889523</v>
      </c>
      <c r="T11" s="139">
        <v>13.14313525978883</v>
      </c>
      <c r="U11" s="139">
        <f>SUM(U7:U10)</f>
        <v>13.145145294852815</v>
      </c>
    </row>
    <row r="12" spans="3:20" ht="11.25">
      <c r="C12" s="53"/>
      <c r="D12" s="53"/>
      <c r="E12" s="53"/>
      <c r="F12" s="53"/>
      <c r="G12" s="53"/>
      <c r="H12" s="53"/>
      <c r="I12" s="53"/>
      <c r="J12" s="53"/>
      <c r="K12" s="53"/>
      <c r="L12" s="53"/>
      <c r="M12" s="53"/>
      <c r="N12" s="53"/>
      <c r="O12" s="53"/>
      <c r="P12" s="53"/>
      <c r="Q12" s="53"/>
      <c r="R12" s="54"/>
      <c r="S12" s="54"/>
      <c r="T12" s="54"/>
    </row>
    <row r="13" ht="3.75" customHeight="1"/>
    <row r="14" spans="2:21" ht="12" customHeight="1">
      <c r="B14" s="122" t="s">
        <v>77</v>
      </c>
      <c r="C14" s="123"/>
      <c r="D14" s="123"/>
      <c r="E14" s="123"/>
      <c r="F14" s="123"/>
      <c r="G14" s="123"/>
      <c r="H14" s="123"/>
      <c r="I14" s="123"/>
      <c r="J14" s="123"/>
      <c r="K14" s="123"/>
      <c r="L14" s="123"/>
      <c r="M14" s="123"/>
      <c r="N14" s="123"/>
      <c r="O14" s="123"/>
      <c r="P14" s="123"/>
      <c r="Q14" s="123"/>
      <c r="R14" s="123"/>
      <c r="S14" s="123"/>
      <c r="T14" s="123"/>
      <c r="U14" s="123"/>
    </row>
    <row r="15" spans="2:21" ht="12" customHeight="1">
      <c r="B15" s="123"/>
      <c r="C15" s="123"/>
      <c r="D15" s="123"/>
      <c r="E15" s="123"/>
      <c r="F15" s="123"/>
      <c r="G15" s="123"/>
      <c r="H15" s="123"/>
      <c r="I15" s="123"/>
      <c r="J15" s="123"/>
      <c r="K15" s="123"/>
      <c r="L15" s="123"/>
      <c r="M15" s="123"/>
      <c r="N15" s="123"/>
      <c r="O15" s="123"/>
      <c r="P15" s="123"/>
      <c r="Q15" s="123"/>
      <c r="R15" s="123"/>
      <c r="S15" s="123"/>
      <c r="T15" s="123"/>
      <c r="U15" s="123"/>
    </row>
    <row r="16" spans="2:21" ht="12" customHeight="1">
      <c r="B16" s="123"/>
      <c r="C16" s="123"/>
      <c r="D16" s="123"/>
      <c r="E16" s="123"/>
      <c r="F16" s="123"/>
      <c r="G16" s="123"/>
      <c r="H16" s="123"/>
      <c r="I16" s="123"/>
      <c r="J16" s="123"/>
      <c r="K16" s="123"/>
      <c r="L16" s="123"/>
      <c r="M16" s="123"/>
      <c r="N16" s="123"/>
      <c r="O16" s="123"/>
      <c r="P16" s="123"/>
      <c r="Q16" s="123"/>
      <c r="R16" s="123"/>
      <c r="S16" s="123"/>
      <c r="T16" s="123"/>
      <c r="U16" s="123"/>
    </row>
    <row r="17" spans="2:21" ht="12" customHeight="1">
      <c r="B17" s="123"/>
      <c r="C17" s="123"/>
      <c r="D17" s="123"/>
      <c r="E17" s="123"/>
      <c r="F17" s="123"/>
      <c r="G17" s="123"/>
      <c r="H17" s="123"/>
      <c r="I17" s="123"/>
      <c r="J17" s="123"/>
      <c r="K17" s="123"/>
      <c r="L17" s="123"/>
      <c r="M17" s="123"/>
      <c r="N17" s="123"/>
      <c r="O17" s="123"/>
      <c r="P17" s="123"/>
      <c r="Q17" s="123"/>
      <c r="R17" s="123"/>
      <c r="S17" s="123"/>
      <c r="T17" s="123"/>
      <c r="U17" s="123"/>
    </row>
    <row r="18" spans="2:21" ht="11.25">
      <c r="B18" s="123"/>
      <c r="C18" s="123"/>
      <c r="D18" s="123"/>
      <c r="E18" s="123"/>
      <c r="F18" s="123"/>
      <c r="G18" s="123"/>
      <c r="H18" s="123"/>
      <c r="I18" s="123"/>
      <c r="J18" s="123"/>
      <c r="K18" s="123"/>
      <c r="L18" s="123"/>
      <c r="M18" s="123"/>
      <c r="N18" s="123"/>
      <c r="O18" s="123"/>
      <c r="P18" s="123"/>
      <c r="Q18" s="123"/>
      <c r="R18" s="123"/>
      <c r="S18" s="123"/>
      <c r="T18" s="123"/>
      <c r="U18" s="123"/>
    </row>
    <row r="19" spans="2:21" ht="11.25">
      <c r="B19" s="123"/>
      <c r="C19" s="123"/>
      <c r="D19" s="123"/>
      <c r="E19" s="123"/>
      <c r="F19" s="123"/>
      <c r="G19" s="123"/>
      <c r="H19" s="123"/>
      <c r="I19" s="123"/>
      <c r="J19" s="123"/>
      <c r="K19" s="123"/>
      <c r="L19" s="123"/>
      <c r="M19" s="123"/>
      <c r="N19" s="123"/>
      <c r="O19" s="123"/>
      <c r="P19" s="123"/>
      <c r="Q19" s="123"/>
      <c r="R19" s="123"/>
      <c r="S19" s="123"/>
      <c r="T19" s="123"/>
      <c r="U19" s="123"/>
    </row>
  </sheetData>
  <sheetProtection/>
  <mergeCells count="8">
    <mergeCell ref="B14:U19"/>
    <mergeCell ref="H5:U5"/>
    <mergeCell ref="B11:G11"/>
    <mergeCell ref="B10:G10"/>
    <mergeCell ref="B8:G8"/>
    <mergeCell ref="B9:G9"/>
    <mergeCell ref="B5:G6"/>
    <mergeCell ref="B7:G7"/>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I57"/>
  <sheetViews>
    <sheetView zoomScale="85" zoomScaleNormal="85" zoomScalePageLayoutView="0" workbookViewId="0" topLeftCell="A23">
      <selection activeCell="A38" sqref="A38:IV58"/>
    </sheetView>
  </sheetViews>
  <sheetFormatPr defaultColWidth="11.421875" defaultRowHeight="12.75"/>
  <cols>
    <col min="1" max="1" width="46.140625" style="0" customWidth="1"/>
    <col min="2" max="2" width="12.7109375" style="0" customWidth="1"/>
  </cols>
  <sheetData>
    <row r="2" ht="12.75">
      <c r="A2" s="30" t="s">
        <v>19</v>
      </c>
    </row>
    <row r="3" ht="12.75">
      <c r="A3" s="7"/>
    </row>
    <row r="4" ht="12.75">
      <c r="A4" s="31"/>
    </row>
    <row r="5" ht="12.75">
      <c r="A5" s="31"/>
    </row>
    <row r="6" ht="12.75">
      <c r="A6" s="31"/>
    </row>
    <row r="7" ht="12.75">
      <c r="A7" s="31"/>
    </row>
    <row r="8" ht="12.75">
      <c r="A8" s="7"/>
    </row>
    <row r="9" ht="12.75">
      <c r="A9" s="7"/>
    </row>
    <row r="10" ht="12.75">
      <c r="A10" s="7"/>
    </row>
    <row r="11" ht="12.75">
      <c r="A11" s="32"/>
    </row>
    <row r="12" ht="12.75">
      <c r="A12" s="7"/>
    </row>
    <row r="13" ht="12.75">
      <c r="A13" s="7"/>
    </row>
    <row r="14" ht="12.75">
      <c r="A14" s="31"/>
    </row>
    <row r="15" ht="12.75">
      <c r="A15" s="7"/>
    </row>
    <row r="16" ht="12.75">
      <c r="A16" s="7"/>
    </row>
    <row r="17" ht="12.75">
      <c r="A17" s="7"/>
    </row>
    <row r="18" ht="12.75">
      <c r="A18" s="7"/>
    </row>
    <row r="19" ht="12.75">
      <c r="A19" s="7"/>
    </row>
    <row r="26" ht="12.75">
      <c r="A26" s="34" t="s">
        <v>18</v>
      </c>
    </row>
    <row r="30" spans="1:6" ht="25.5">
      <c r="A30" s="35"/>
      <c r="B30" s="36" t="s">
        <v>11</v>
      </c>
      <c r="C30" s="36" t="s">
        <v>12</v>
      </c>
      <c r="D30" s="36" t="s">
        <v>13</v>
      </c>
      <c r="E30" s="36" t="s">
        <v>14</v>
      </c>
      <c r="F30" s="36" t="s">
        <v>15</v>
      </c>
    </row>
    <row r="31" spans="1:9" ht="12.75">
      <c r="A31" s="37" t="s">
        <v>0</v>
      </c>
      <c r="B31" s="38">
        <v>0.2042476427503612</v>
      </c>
      <c r="C31" s="38">
        <v>0.23616760065810902</v>
      </c>
      <c r="D31" s="38">
        <v>0.29285016327450997</v>
      </c>
      <c r="E31" s="38">
        <v>0.24208055989376717</v>
      </c>
      <c r="F31" s="38">
        <v>0.02465403342325263</v>
      </c>
      <c r="H31" s="39"/>
      <c r="I31" s="39"/>
    </row>
    <row r="32" spans="1:9" ht="12.75">
      <c r="A32" s="37" t="s">
        <v>7</v>
      </c>
      <c r="B32" s="38">
        <v>0.11024178724607626</v>
      </c>
      <c r="C32" s="38">
        <v>0.3371824480369515</v>
      </c>
      <c r="D32" s="38">
        <v>0.36018287222510253</v>
      </c>
      <c r="E32" s="38">
        <v>0.17872460762596032</v>
      </c>
      <c r="F32" s="38">
        <v>0.013668284865909413</v>
      </c>
      <c r="H32" s="39"/>
      <c r="I32" s="39"/>
    </row>
    <row r="33" spans="1:9" ht="12.75">
      <c r="A33" s="37" t="s">
        <v>8</v>
      </c>
      <c r="B33" s="38">
        <v>0.15616992582602832</v>
      </c>
      <c r="C33" s="38">
        <v>0.275118004045853</v>
      </c>
      <c r="D33" s="38">
        <v>0.32690492245448416</v>
      </c>
      <c r="E33" s="38">
        <v>0.2339851652056642</v>
      </c>
      <c r="F33" s="38">
        <v>0.00782198246797033</v>
      </c>
      <c r="H33" s="39"/>
      <c r="I33" s="39"/>
    </row>
    <row r="34" spans="1:9" ht="12.75">
      <c r="A34" s="37" t="s">
        <v>9</v>
      </c>
      <c r="B34" s="38">
        <v>0.2782676856750931</v>
      </c>
      <c r="C34" s="38">
        <v>0.3492063492063492</v>
      </c>
      <c r="D34" s="38">
        <v>0.2175191064079953</v>
      </c>
      <c r="E34" s="38">
        <v>0.12051734273956496</v>
      </c>
      <c r="F34" s="38">
        <v>0.034489515970997454</v>
      </c>
      <c r="H34" s="39"/>
      <c r="I34" s="39"/>
    </row>
    <row r="35" spans="1:9" ht="12.75">
      <c r="A35" s="37" t="s">
        <v>10</v>
      </c>
      <c r="B35" s="38">
        <v>0.13662987159270107</v>
      </c>
      <c r="C35" s="38">
        <v>0.27454381617481416</v>
      </c>
      <c r="D35" s="38">
        <v>0.2822707817075918</v>
      </c>
      <c r="E35" s="38">
        <v>0.2706465420139671</v>
      </c>
      <c r="F35" s="38">
        <v>0.03590898851092588</v>
      </c>
      <c r="H35" s="39"/>
      <c r="I35" s="39"/>
    </row>
    <row r="39" spans="2:6" ht="12.75">
      <c r="B39">
        <v>6065</v>
      </c>
      <c r="C39">
        <v>12187</v>
      </c>
      <c r="D39">
        <v>12530</v>
      </c>
      <c r="E39">
        <v>12014</v>
      </c>
      <c r="F39">
        <v>1594</v>
      </c>
    </row>
    <row r="40" spans="1:6" ht="12.75">
      <c r="A40" s="37" t="s">
        <v>10</v>
      </c>
      <c r="B40" s="25">
        <f>B39/SUM($B$39:$F$39)</f>
        <v>0.13662987159270107</v>
      </c>
      <c r="C40" s="25">
        <f>C39/SUM($B$39:$F$39)</f>
        <v>0.27454381617481416</v>
      </c>
      <c r="D40" s="25">
        <f>D39/SUM($B$39:$F$39)</f>
        <v>0.2822707817075918</v>
      </c>
      <c r="E40" s="25">
        <f>E39/SUM($B$39:$F$39)</f>
        <v>0.2706465420139671</v>
      </c>
      <c r="F40" s="25">
        <f>F39/SUM($B$39:$F$39)</f>
        <v>0.03590898851092588</v>
      </c>
    </row>
    <row r="43" spans="2:6" ht="12.75">
      <c r="B43">
        <v>24456</v>
      </c>
      <c r="C43">
        <v>28278</v>
      </c>
      <c r="D43">
        <v>35065</v>
      </c>
      <c r="E43">
        <v>28986</v>
      </c>
      <c r="F43">
        <v>2952</v>
      </c>
    </row>
    <row r="44" spans="1:6" ht="12.75">
      <c r="A44" s="37" t="s">
        <v>0</v>
      </c>
      <c r="B44" s="25">
        <f>B43/SUM($B$43:$F$43)</f>
        <v>0.2042476427503612</v>
      </c>
      <c r="C44" s="25">
        <f>C43/SUM($B$43:$F$43)</f>
        <v>0.23616760065810902</v>
      </c>
      <c r="D44" s="25">
        <f>D43/SUM($B$43:$F$43)</f>
        <v>0.29285016327450997</v>
      </c>
      <c r="E44" s="25">
        <f>E43/SUM($B$43:$F$43)</f>
        <v>0.24208055989376717</v>
      </c>
      <c r="F44" s="25">
        <f>F43/SUM($B$43:$F$43)</f>
        <v>0.02465403342325263</v>
      </c>
    </row>
    <row r="45" spans="2:6" ht="12.75">
      <c r="B45" s="44"/>
      <c r="C45" s="44"/>
      <c r="D45" s="44"/>
      <c r="E45" s="44"/>
      <c r="F45" s="44"/>
    </row>
    <row r="46" spans="2:6" ht="12.75">
      <c r="B46" s="44"/>
      <c r="C46" s="44"/>
      <c r="D46" s="44"/>
      <c r="E46" s="44"/>
      <c r="F46" s="44"/>
    </row>
    <row r="47" spans="2:6" ht="12.75">
      <c r="B47" s="44"/>
      <c r="C47" s="44"/>
      <c r="D47" s="44"/>
      <c r="E47" s="44"/>
      <c r="F47" s="44"/>
    </row>
    <row r="48" spans="2:6" s="45" customFormat="1" ht="12.75">
      <c r="B48" s="46">
        <v>2339</v>
      </c>
      <c r="C48" s="46">
        <v>7154</v>
      </c>
      <c r="D48" s="46">
        <v>7642</v>
      </c>
      <c r="E48" s="46">
        <v>3792</v>
      </c>
      <c r="F48" s="46">
        <v>290</v>
      </c>
    </row>
    <row r="49" spans="1:6" ht="12.75">
      <c r="A49" s="37" t="s">
        <v>7</v>
      </c>
      <c r="B49" s="25">
        <f>B48/SUM($B$48:$F$48)</f>
        <v>0.11024178724607626</v>
      </c>
      <c r="C49" s="25">
        <f>C48/SUM($B$48:$F$48)</f>
        <v>0.3371824480369515</v>
      </c>
      <c r="D49" s="25">
        <f>D48/SUM($B$48:$F$48)</f>
        <v>0.36018287222510253</v>
      </c>
      <c r="E49" s="25">
        <f>E48/SUM($B$48:$F$48)</f>
        <v>0.17872460762596032</v>
      </c>
      <c r="F49" s="25">
        <f>F48/SUM($B$48:$F$48)</f>
        <v>0.013668284865909413</v>
      </c>
    </row>
    <row r="52" spans="2:6" ht="12.75">
      <c r="B52">
        <v>1158</v>
      </c>
      <c r="C52">
        <v>2040</v>
      </c>
      <c r="D52">
        <v>2424</v>
      </c>
      <c r="E52">
        <v>1735</v>
      </c>
      <c r="F52">
        <v>58</v>
      </c>
    </row>
    <row r="53" spans="1:6" ht="12.75">
      <c r="A53" s="37" t="s">
        <v>8</v>
      </c>
      <c r="B53" s="25">
        <f>B52/SUM($B$52:$F$52)</f>
        <v>0.15616992582602832</v>
      </c>
      <c r="C53" s="25">
        <f>C52/SUM($B$52:$F$52)</f>
        <v>0.275118004045853</v>
      </c>
      <c r="D53" s="25">
        <f>D52/SUM($B$52:$F$52)</f>
        <v>0.32690492245448416</v>
      </c>
      <c r="E53" s="25">
        <f>E52/SUM($B$52:$F$52)</f>
        <v>0.2339851652056642</v>
      </c>
      <c r="F53" s="25">
        <f>F52/SUM($B$52:$F$52)</f>
        <v>0.00782198246797033</v>
      </c>
    </row>
    <row r="56" spans="2:6" ht="12.75">
      <c r="B56">
        <v>1420</v>
      </c>
      <c r="C56">
        <v>1782</v>
      </c>
      <c r="D56">
        <v>1110</v>
      </c>
      <c r="E56">
        <v>615</v>
      </c>
      <c r="F56">
        <v>176</v>
      </c>
    </row>
    <row r="57" spans="1:6" ht="12.75">
      <c r="A57" s="37" t="s">
        <v>9</v>
      </c>
      <c r="B57" s="25">
        <f>B56/SUM($B$56:$F$56)</f>
        <v>0.2782676856750931</v>
      </c>
      <c r="C57" s="25">
        <f>C56/SUM($B$56:$F$56)</f>
        <v>0.3492063492063492</v>
      </c>
      <c r="D57" s="25">
        <f>D56/SUM($B$56:$F$56)</f>
        <v>0.2175191064079953</v>
      </c>
      <c r="E57" s="25">
        <f>E56/SUM($B$56:$F$56)</f>
        <v>0.12051734273956496</v>
      </c>
      <c r="F57" s="25">
        <f>F56/SUM($B$56:$F$56)</f>
        <v>0.034489515970997454</v>
      </c>
    </row>
  </sheetData>
  <sheetProtection/>
  <printOptions/>
  <pageMargins left="0.787401575" right="0.787401575" top="0.984251969" bottom="0.984251969" header="0.4921259845" footer="0.492125984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tabColor theme="0"/>
  </sheetPr>
  <dimension ref="B2:U40"/>
  <sheetViews>
    <sheetView showGridLines="0" zoomScalePageLayoutView="0" workbookViewId="0" topLeftCell="A1">
      <selection activeCell="C24" sqref="C24"/>
    </sheetView>
  </sheetViews>
  <sheetFormatPr defaultColWidth="11.421875" defaultRowHeight="12.75"/>
  <cols>
    <col min="1" max="2" width="11.421875" style="47" customWidth="1"/>
    <col min="3" max="3" width="31.421875" style="47" customWidth="1"/>
    <col min="4" max="12" width="7.421875" style="47" customWidth="1"/>
    <col min="13" max="13" width="8.7109375" style="47" customWidth="1"/>
    <col min="14" max="16384" width="11.421875" style="47" customWidth="1"/>
  </cols>
  <sheetData>
    <row r="2" ht="11.25">
      <c r="B2" s="60" t="s">
        <v>71</v>
      </c>
    </row>
    <row r="4" spans="3:12" ht="12.75" customHeight="1">
      <c r="C4" s="126"/>
      <c r="D4" s="128" t="s">
        <v>78</v>
      </c>
      <c r="E4" s="128"/>
      <c r="F4" s="128"/>
      <c r="G4" s="128"/>
      <c r="H4" s="128"/>
      <c r="I4" s="128"/>
      <c r="J4" s="128"/>
      <c r="K4" s="128"/>
      <c r="L4" s="128"/>
    </row>
    <row r="5" spans="3:12" ht="11.25">
      <c r="C5" s="127"/>
      <c r="D5" s="55" t="s">
        <v>51</v>
      </c>
      <c r="E5" s="55" t="s">
        <v>52</v>
      </c>
      <c r="F5" s="55" t="s">
        <v>53</v>
      </c>
      <c r="G5" s="55" t="s">
        <v>54</v>
      </c>
      <c r="H5" s="55" t="s">
        <v>55</v>
      </c>
      <c r="I5" s="55" t="s">
        <v>39</v>
      </c>
      <c r="J5" s="55" t="s">
        <v>40</v>
      </c>
      <c r="K5" s="55" t="s">
        <v>45</v>
      </c>
      <c r="L5" s="55" t="s">
        <v>59</v>
      </c>
    </row>
    <row r="6" spans="3:13" ht="12.75" customHeight="1">
      <c r="C6" s="56" t="s">
        <v>42</v>
      </c>
      <c r="D6" s="57">
        <f>'[1]28-T2'!S6</f>
        <v>1217.2626131426612</v>
      </c>
      <c r="E6" s="57">
        <f>'[1]28-T2'!T6</f>
        <v>1225.7520296187258</v>
      </c>
      <c r="F6" s="57">
        <f>'[1]28-T2'!U6</f>
        <v>1310.8283832074785</v>
      </c>
      <c r="G6" s="57">
        <f>'[1]28-T2'!V6</f>
        <v>1630.0958703367294</v>
      </c>
      <c r="H6" s="57">
        <f>'[1]28-T2'!W6</f>
        <v>1709.9106378076851</v>
      </c>
      <c r="I6" s="57">
        <f>'[1]28-T2'!X6</f>
        <v>2109.849103944017</v>
      </c>
      <c r="J6" s="57">
        <v>2031.1181935911868</v>
      </c>
      <c r="K6" s="57">
        <f>'[1]28-T2'!Z6</f>
        <v>2039.9861191870607</v>
      </c>
      <c r="L6" s="57">
        <f>SUM('[3]AdherentsCotisants'!$C$4:$C$7)/SUM('[3]AdherentsCotisants'!$H$4:$H$7)</f>
        <v>1585.088805685696</v>
      </c>
      <c r="M6" s="61">
        <f>L6-K6</f>
        <v>-454.8973135013648</v>
      </c>
    </row>
    <row r="7" spans="3:13" ht="11.25">
      <c r="C7" s="58" t="s">
        <v>65</v>
      </c>
      <c r="D7" s="57">
        <f>'[1]28-T2'!S12</f>
        <v>2657.541899441341</v>
      </c>
      <c r="E7" s="57">
        <f>'[1]28-T2'!T12</f>
        <v>2722.501171089452</v>
      </c>
      <c r="F7" s="57">
        <f>'[1]28-T2'!U12</f>
        <v>2872.4372828019154</v>
      </c>
      <c r="G7" s="57">
        <f>'[1]28-T2'!V12</f>
        <v>3174.552496101319</v>
      </c>
      <c r="H7" s="57">
        <f>'[1]28-T2'!W12</f>
        <v>2963.635806269662</v>
      </c>
      <c r="I7" s="57">
        <f>'[1]28-T2'!X12</f>
        <v>3118.986770243328</v>
      </c>
      <c r="J7" s="57">
        <f>'[1]28-T2'!Y12</f>
        <v>3045.8570492834665</v>
      </c>
      <c r="K7" s="57">
        <f>'[1]28-T2'!Z12</f>
        <v>3054.7797345882004</v>
      </c>
      <c r="L7" s="57">
        <f>SUM('[3]AdherentsCotisants'!$C$8:$C$9)/SUM('[3]AdherentsCotisants'!$H$8:$H$9)</f>
        <v>3051.7554652267954</v>
      </c>
      <c r="M7" s="61">
        <f>L7-K7</f>
        <v>-3.024269361405004</v>
      </c>
    </row>
    <row r="8" spans="3:13" ht="22.5">
      <c r="C8" s="56" t="s">
        <v>56</v>
      </c>
      <c r="D8" s="57">
        <v>1506.0098781613704</v>
      </c>
      <c r="E8" s="57">
        <v>1267.9875592911003</v>
      </c>
      <c r="F8" s="57">
        <v>1446.8684230727029</v>
      </c>
      <c r="G8" s="57">
        <v>1439.5232621831028</v>
      </c>
      <c r="H8" s="57">
        <v>1391.4584426954198</v>
      </c>
      <c r="I8" s="57">
        <v>1520.683549548335</v>
      </c>
      <c r="J8" s="57">
        <v>1314.7941761423444</v>
      </c>
      <c r="K8" s="57">
        <v>1644.8781137648919</v>
      </c>
      <c r="L8" s="57">
        <f>SUM('[3]AdherentsCotisants'!$C$12:$C$16)/SUM('[3]AdherentsCotisants'!$H$12:$H$16)</f>
        <v>1480.1067028895568</v>
      </c>
      <c r="M8" s="61">
        <f>L8-K8</f>
        <v>-164.77141087533505</v>
      </c>
    </row>
    <row r="9" spans="3:13" ht="11.25">
      <c r="C9" s="58" t="s">
        <v>44</v>
      </c>
      <c r="D9" s="57">
        <f>'[1]28-T2'!S16</f>
        <v>2386.7429979222875</v>
      </c>
      <c r="E9" s="57">
        <f>'[1]28-T2'!T16</f>
        <v>2009.2657154763042</v>
      </c>
      <c r="F9" s="57">
        <f>'[1]28-T2'!U16</f>
        <v>2019.220193219409</v>
      </c>
      <c r="G9" s="57">
        <f>'[1]28-T2'!V16</f>
        <v>1717.24746373574</v>
      </c>
      <c r="H9" s="57">
        <f>'[1]28-T2'!W16</f>
        <v>1734.9539090249903</v>
      </c>
      <c r="I9" s="57">
        <f>'[1]28-T2'!X16</f>
        <v>1889.2368965589633</v>
      </c>
      <c r="J9" s="57">
        <f>'[1]28-T2'!Y16</f>
        <v>1952.2943663078495</v>
      </c>
      <c r="K9" s="57">
        <f>'[1]28-T2'!Z16</f>
        <v>1924.8064553130368</v>
      </c>
      <c r="L9" s="57">
        <f>'[3]AdherentsCotisants'!$I$10</f>
        <v>1962.16565505709</v>
      </c>
      <c r="M9" s="61">
        <f>L9-K9</f>
        <v>37.35919974405306</v>
      </c>
    </row>
    <row r="12" spans="3:13" ht="11.25">
      <c r="C12" s="122" t="s">
        <v>79</v>
      </c>
      <c r="D12" s="123"/>
      <c r="E12" s="123"/>
      <c r="F12" s="123"/>
      <c r="G12" s="123"/>
      <c r="H12" s="123"/>
      <c r="I12" s="123"/>
      <c r="J12" s="123"/>
      <c r="K12" s="123"/>
      <c r="L12" s="123"/>
      <c r="M12" s="123"/>
    </row>
    <row r="13" spans="3:13" ht="11.25">
      <c r="C13" s="123"/>
      <c r="D13" s="123"/>
      <c r="E13" s="123"/>
      <c r="F13" s="123"/>
      <c r="G13" s="123"/>
      <c r="H13" s="123"/>
      <c r="I13" s="123"/>
      <c r="J13" s="123"/>
      <c r="K13" s="123"/>
      <c r="L13" s="123"/>
      <c r="M13" s="123"/>
    </row>
    <row r="14" spans="3:13" ht="11.25">
      <c r="C14" s="123"/>
      <c r="D14" s="123"/>
      <c r="E14" s="123"/>
      <c r="F14" s="123"/>
      <c r="G14" s="123"/>
      <c r="H14" s="123"/>
      <c r="I14" s="123"/>
      <c r="J14" s="123"/>
      <c r="K14" s="123"/>
      <c r="L14" s="123"/>
      <c r="M14" s="123"/>
    </row>
    <row r="15" spans="3:13" ht="11.25">
      <c r="C15" s="123"/>
      <c r="D15" s="123"/>
      <c r="E15" s="123"/>
      <c r="F15" s="123"/>
      <c r="G15" s="123"/>
      <c r="H15" s="123"/>
      <c r="I15" s="123"/>
      <c r="J15" s="123"/>
      <c r="K15" s="123"/>
      <c r="L15" s="123"/>
      <c r="M15" s="123"/>
    </row>
    <row r="16" spans="3:13" ht="11.25">
      <c r="C16" s="123"/>
      <c r="D16" s="123"/>
      <c r="E16" s="123"/>
      <c r="F16" s="123"/>
      <c r="G16" s="123"/>
      <c r="H16" s="123"/>
      <c r="I16" s="123"/>
      <c r="J16" s="123"/>
      <c r="K16" s="123"/>
      <c r="L16" s="123"/>
      <c r="M16" s="123"/>
    </row>
    <row r="17" spans="3:13" ht="11.25">
      <c r="C17" s="123"/>
      <c r="D17" s="123"/>
      <c r="E17" s="123"/>
      <c r="F17" s="123"/>
      <c r="G17" s="123"/>
      <c r="H17" s="123"/>
      <c r="I17" s="123"/>
      <c r="J17" s="123"/>
      <c r="K17" s="123"/>
      <c r="L17" s="123"/>
      <c r="M17" s="123"/>
    </row>
    <row r="18" spans="3:13" ht="11.25">
      <c r="C18" s="123"/>
      <c r="D18" s="123"/>
      <c r="E18" s="123"/>
      <c r="F18" s="123"/>
      <c r="G18" s="123"/>
      <c r="H18" s="123"/>
      <c r="I18" s="123"/>
      <c r="J18" s="123"/>
      <c r="K18" s="123"/>
      <c r="L18" s="123"/>
      <c r="M18" s="123"/>
    </row>
    <row r="36" spans="15:20" ht="11.25">
      <c r="O36" s="59"/>
      <c r="P36" s="59"/>
      <c r="Q36" s="59"/>
      <c r="R36" s="59"/>
      <c r="S36" s="59"/>
      <c r="T36" s="59"/>
    </row>
    <row r="37" spans="3:21" ht="11.25">
      <c r="C37" s="62"/>
      <c r="R37" s="59"/>
      <c r="S37" s="59"/>
      <c r="T37" s="59"/>
      <c r="U37" s="59"/>
    </row>
    <row r="38" ht="11.25">
      <c r="C38" s="63"/>
    </row>
    <row r="39" ht="11.25">
      <c r="C39" s="63"/>
    </row>
    <row r="40" ht="11.25">
      <c r="C40" s="64"/>
    </row>
  </sheetData>
  <sheetProtection/>
  <mergeCells count="3">
    <mergeCell ref="C4:C5"/>
    <mergeCell ref="D4:L4"/>
    <mergeCell ref="C12:M18"/>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theme="0"/>
  </sheetPr>
  <dimension ref="B2:L21"/>
  <sheetViews>
    <sheetView showGridLines="0" zoomScalePageLayoutView="0" workbookViewId="0" topLeftCell="A10">
      <selection activeCell="C37" sqref="C37"/>
    </sheetView>
  </sheetViews>
  <sheetFormatPr defaultColWidth="11.421875" defaultRowHeight="12.75"/>
  <cols>
    <col min="1" max="1" width="3.7109375" style="47" customWidth="1"/>
    <col min="2" max="2" width="35.00390625" style="47" customWidth="1"/>
    <col min="3" max="3" width="11.28125" style="47" customWidth="1"/>
    <col min="4" max="4" width="11.421875" style="47" bestFit="1" customWidth="1"/>
    <col min="5" max="5" width="11.421875" style="47" customWidth="1"/>
    <col min="6" max="6" width="12.28125" style="47" customWidth="1"/>
    <col min="7" max="7" width="12.7109375" style="47" customWidth="1"/>
    <col min="8" max="8" width="8.421875" style="47" customWidth="1"/>
    <col min="9" max="11" width="11.421875" style="47" customWidth="1"/>
    <col min="12" max="12" width="12.28125" style="47" customWidth="1"/>
    <col min="13" max="16384" width="11.421875" style="47" customWidth="1"/>
  </cols>
  <sheetData>
    <row r="2" spans="2:7" ht="15.75" customHeight="1">
      <c r="B2" s="129" t="s">
        <v>68</v>
      </c>
      <c r="C2" s="129"/>
      <c r="D2" s="129"/>
      <c r="E2" s="129"/>
      <c r="F2" s="129"/>
      <c r="G2" s="129"/>
    </row>
    <row r="3" spans="2:5" ht="11.25">
      <c r="B3" s="89"/>
      <c r="C3" s="65"/>
      <c r="D3" s="65"/>
      <c r="E3" s="65"/>
    </row>
    <row r="4" spans="2:12" ht="11.25">
      <c r="B4" s="66"/>
      <c r="C4" s="54"/>
      <c r="D4" s="65"/>
      <c r="E4" s="65"/>
      <c r="L4" s="67"/>
    </row>
    <row r="5" ht="11.25">
      <c r="B5" s="68"/>
    </row>
    <row r="7" spans="2:7" ht="22.5">
      <c r="B7" s="69"/>
      <c r="C7" s="70" t="s">
        <v>34</v>
      </c>
      <c r="D7" s="70" t="s">
        <v>35</v>
      </c>
      <c r="E7" s="70" t="s">
        <v>36</v>
      </c>
      <c r="F7" s="70" t="s">
        <v>37</v>
      </c>
      <c r="G7" s="70" t="s">
        <v>38</v>
      </c>
    </row>
    <row r="8" spans="2:7" ht="11.25">
      <c r="B8" s="71" t="s">
        <v>44</v>
      </c>
      <c r="C8" s="72">
        <f>'[4]TranchesVersements'!$D$10/SUM('[4]TranchesVersements'!$D$10:$H$10)*100</f>
        <v>28.56993554573907</v>
      </c>
      <c r="D8" s="72">
        <f>'[4]TranchesVersements'!$E$10/SUM('[4]TranchesVersements'!$D$10:$H$10)*100</f>
        <v>27.219579288154982</v>
      </c>
      <c r="E8" s="72">
        <f>'[4]TranchesVersements'!$F$10/SUM('[4]TranchesVersements'!$D$10:$H$10)*100</f>
        <v>17.500939409484406</v>
      </c>
      <c r="F8" s="72">
        <f>'[4]TranchesVersements'!$G$10/SUM('[4]TranchesVersements'!$D$10:$H$10)*100</f>
        <v>14.78211683461686</v>
      </c>
      <c r="G8" s="72">
        <f>'[4]TranchesVersements'!$H$10/SUM('[4]TranchesVersements'!$D$10:$H$10)*100</f>
        <v>11.927428922004681</v>
      </c>
    </row>
    <row r="9" spans="2:7" ht="11.25">
      <c r="B9" s="73" t="s">
        <v>64</v>
      </c>
      <c r="C9" s="72">
        <f>'[4]TranchesVersements'!D$12/SUM('[4]TranchesVersements'!$D$12:$H$12)*100</f>
        <v>48.08682765411046</v>
      </c>
      <c r="D9" s="72">
        <f>'[4]TranchesVersements'!E$12/SUM('[4]TranchesVersements'!$D$12:$H$12)*100</f>
        <v>31.902260523564465</v>
      </c>
      <c r="E9" s="72">
        <f>'[4]TranchesVersements'!F$12/SUM('[4]TranchesVersements'!$D$12:$H$12)*100</f>
        <v>9.329861851254098</v>
      </c>
      <c r="F9" s="72">
        <f>'[4]TranchesVersements'!G$12/SUM('[4]TranchesVersements'!$D$12:$H$12)*100</f>
        <v>6.887948272886913</v>
      </c>
      <c r="G9" s="72">
        <f>'[4]TranchesVersements'!H$12/SUM('[4]TranchesVersements'!$D$12:$H$12)*100</f>
        <v>3.7931016981840697</v>
      </c>
    </row>
    <row r="10" spans="2:7" ht="11.25">
      <c r="B10" s="73" t="s">
        <v>65</v>
      </c>
      <c r="C10" s="72">
        <f>SUM('[4]TranchesVersements'!$D$8:$D$9)/SUM('[4]TranchesVersements'!$D$8:$H$9)*100</f>
        <v>17.254249784757665</v>
      </c>
      <c r="D10" s="72">
        <f>SUM('[4]TranchesVersements'!$E$8:$E$9)/SUM('[4]TranchesVersements'!$D$8:$H$9)*100</f>
        <v>33.59205599716387</v>
      </c>
      <c r="E10" s="72">
        <f>SUM('[4]TranchesVersements'!$F$8:$F$9)/SUM('[4]TranchesVersements'!$D$8:$H$9)*100</f>
        <v>17.13741235720688</v>
      </c>
      <c r="F10" s="72">
        <f>SUM('[4]TranchesVersements'!$G$8:$G$9)/SUM('[4]TranchesVersements'!$D$8:$H$9)*100</f>
        <v>19.694055542534358</v>
      </c>
      <c r="G10" s="72">
        <f>SUM('[4]TranchesVersements'!$H$8:$H$9)/SUM('[4]TranchesVersements'!$D$8:$H$9)*100</f>
        <v>12.322226318337234</v>
      </c>
    </row>
    <row r="11" spans="2:7" ht="11.25">
      <c r="B11" s="73" t="s">
        <v>42</v>
      </c>
      <c r="C11" s="72">
        <f>SUM('[4]TranchesVersements'!D$4:D$5)/SUM('[4]TranchesVersements'!$D$4:$H$5)*100</f>
        <v>35.13815201161472</v>
      </c>
      <c r="D11" s="72">
        <f>SUM('[4]TranchesVersements'!E$4:E$5)/SUM('[4]TranchesVersements'!$D$4:$H$5)*100</f>
        <v>42.15748028243769</v>
      </c>
      <c r="E11" s="72">
        <f>SUM('[4]TranchesVersements'!F$4:F$5)/SUM('[4]TranchesVersements'!$D$4:$H$5)*100</f>
        <v>10.517169097070918</v>
      </c>
      <c r="F11" s="72">
        <f>SUM('[4]TranchesVersements'!G$4:G$5)/SUM('[4]TranchesVersements'!$D$4:$H$5)*100</f>
        <v>7.425451196064542</v>
      </c>
      <c r="G11" s="72">
        <f>SUM('[4]TranchesVersements'!H$4:H$5)/SUM('[4]TranchesVersements'!$D$4:$H$5)*100</f>
        <v>4.761747412812131</v>
      </c>
    </row>
    <row r="12" spans="2:7" ht="11.25">
      <c r="B12" s="73" t="s">
        <v>33</v>
      </c>
      <c r="C12" s="72">
        <f>SUM('[4]TranchesVersements'!D$4:D$5,'[4]TranchesVersements'!D$8:D$10,'[4]TranchesVersements'!D$12)/SUM('[4]TranchesVersements'!$D$4:$H$5,'[4]TranchesVersements'!$D$8:$H$10,'[4]TranchesVersements'!$D$12:$H$12)*100</f>
        <v>35.55395718844669</v>
      </c>
      <c r="D12" s="72">
        <f>SUM('[4]TranchesVersements'!E$4:E$5,'[4]TranchesVersements'!E$8:E$10,'[4]TranchesVersements'!E$12)/SUM('[4]TranchesVersements'!$D$4:$H$5,'[4]TranchesVersements'!$D$8:$H$10,'[4]TranchesVersements'!$D$12:$H$12)*100</f>
        <v>32.99259152877775</v>
      </c>
      <c r="E12" s="72">
        <f>SUM('[4]TranchesVersements'!F$4:F$5,'[4]TranchesVersements'!F$8:F$10,'[4]TranchesVersements'!F$12)/SUM('[4]TranchesVersements'!$D$4:$H$5,'[4]TranchesVersements'!$D$8:$H$10,'[4]TranchesVersements'!$D$12:$H$12)*100</f>
        <v>12.904522206370794</v>
      </c>
      <c r="F12" s="72">
        <f>SUM('[4]TranchesVersements'!G$4:G$5,'[4]TranchesVersements'!G$8:G$10,'[4]TranchesVersements'!G$12)/SUM('[4]TranchesVersements'!$D$4:$H$5,'[4]TranchesVersements'!$D$8:$H$10,'[4]TranchesVersements'!$D$12:$H$12)*100</f>
        <v>11.110782709705678</v>
      </c>
      <c r="G12" s="72">
        <f>SUM('[4]TranchesVersements'!H$4:H$5,'[4]TranchesVersements'!H$8:H$10,'[4]TranchesVersements'!H$12)/SUM('[4]TranchesVersements'!$D$4:$H$5,'[4]TranchesVersements'!$D$8:$H$10,'[4]TranchesVersements'!$D$12:$H$12)*100</f>
        <v>7.438146366699093</v>
      </c>
    </row>
    <row r="13" spans="2:7" ht="11.25">
      <c r="B13" s="74"/>
      <c r="C13" s="75"/>
      <c r="D13" s="75"/>
      <c r="E13" s="75"/>
      <c r="F13" s="75"/>
      <c r="G13" s="75"/>
    </row>
    <row r="14" spans="2:7" ht="11.25">
      <c r="B14" s="130" t="s">
        <v>72</v>
      </c>
      <c r="C14" s="130"/>
      <c r="D14" s="130"/>
      <c r="E14" s="130"/>
      <c r="F14" s="130"/>
      <c r="G14" s="130"/>
    </row>
    <row r="15" spans="2:7" ht="11.25">
      <c r="B15" s="130"/>
      <c r="C15" s="130"/>
      <c r="D15" s="130"/>
      <c r="E15" s="130"/>
      <c r="F15" s="130"/>
      <c r="G15" s="130"/>
    </row>
    <row r="16" spans="2:7" ht="11.25">
      <c r="B16" s="130"/>
      <c r="C16" s="130"/>
      <c r="D16" s="130"/>
      <c r="E16" s="130"/>
      <c r="F16" s="130"/>
      <c r="G16" s="130"/>
    </row>
    <row r="17" spans="2:7" ht="11.25">
      <c r="B17" s="130"/>
      <c r="C17" s="130"/>
      <c r="D17" s="130"/>
      <c r="E17" s="130"/>
      <c r="F17" s="130"/>
      <c r="G17" s="130"/>
    </row>
    <row r="18" spans="2:7" ht="11.25">
      <c r="B18" s="130"/>
      <c r="C18" s="130"/>
      <c r="D18" s="130"/>
      <c r="E18" s="130"/>
      <c r="F18" s="130"/>
      <c r="G18" s="130"/>
    </row>
    <row r="19" spans="2:7" ht="11.25">
      <c r="B19" s="130"/>
      <c r="C19" s="130"/>
      <c r="D19" s="130"/>
      <c r="E19" s="130"/>
      <c r="F19" s="130"/>
      <c r="G19" s="130"/>
    </row>
    <row r="20" spans="2:7" ht="11.25">
      <c r="B20" s="130"/>
      <c r="C20" s="130"/>
      <c r="D20" s="130"/>
      <c r="E20" s="130"/>
      <c r="F20" s="130"/>
      <c r="G20" s="130"/>
    </row>
    <row r="21" spans="2:7" ht="11.25">
      <c r="B21" s="130"/>
      <c r="C21" s="130"/>
      <c r="D21" s="130"/>
      <c r="E21" s="130"/>
      <c r="F21" s="130"/>
      <c r="G21" s="130"/>
    </row>
  </sheetData>
  <sheetProtection/>
  <mergeCells count="2">
    <mergeCell ref="B2:G2"/>
    <mergeCell ref="B14:G21"/>
  </mergeCells>
  <printOptions/>
  <pageMargins left="0.787401575" right="0.787401575" top="0.984251969" bottom="0.984251969" header="0.4921259845" footer="0.492125984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2:BX58"/>
  <sheetViews>
    <sheetView zoomScale="85" zoomScaleNormal="85" zoomScalePageLayoutView="0" workbookViewId="0" topLeftCell="A1">
      <selection activeCell="I13" sqref="I13"/>
    </sheetView>
  </sheetViews>
  <sheetFormatPr defaultColWidth="11.421875" defaultRowHeight="12.75"/>
  <cols>
    <col min="1" max="1" width="35.00390625" style="2" customWidth="1"/>
    <col min="2" max="2" width="11.28125" style="2" customWidth="1"/>
    <col min="3" max="3" width="11.421875" style="2" bestFit="1" customWidth="1"/>
    <col min="4" max="16384" width="11.421875" style="2" customWidth="1"/>
  </cols>
  <sheetData>
    <row r="2" ht="11.25">
      <c r="A2" s="1" t="s">
        <v>17</v>
      </c>
    </row>
    <row r="3" spans="1:4" ht="11.25">
      <c r="A3" s="3"/>
      <c r="B3" s="3"/>
      <c r="C3" s="3"/>
      <c r="D3" s="3"/>
    </row>
    <row r="4" spans="1:4" ht="11.25">
      <c r="A4" s="3"/>
      <c r="B4" s="3"/>
      <c r="C4" s="3"/>
      <c r="D4" s="3"/>
    </row>
    <row r="5" spans="1:4" ht="11.25">
      <c r="A5" s="8"/>
      <c r="B5" s="9"/>
      <c r="C5" s="9"/>
      <c r="D5" s="3"/>
    </row>
    <row r="6" spans="1:4" ht="13.5" customHeight="1">
      <c r="A6" s="8"/>
      <c r="B6" s="3"/>
      <c r="C6" s="3"/>
      <c r="D6" s="3"/>
    </row>
    <row r="7" spans="1:4" ht="11.25">
      <c r="A7" s="8"/>
      <c r="B7" s="3"/>
      <c r="C7" s="3"/>
      <c r="D7" s="3"/>
    </row>
    <row r="8" spans="1:4" ht="11.25">
      <c r="A8" s="8"/>
      <c r="B8" s="3"/>
      <c r="C8" s="3"/>
      <c r="D8" s="3"/>
    </row>
    <row r="9" spans="1:4" ht="11.25">
      <c r="A9" s="10"/>
      <c r="B9" s="5"/>
      <c r="C9" s="5"/>
      <c r="D9" s="3"/>
    </row>
    <row r="10" spans="1:4" ht="11.25">
      <c r="A10" s="10"/>
      <c r="B10" s="5"/>
      <c r="C10" s="5"/>
      <c r="D10" s="3"/>
    </row>
    <row r="11" spans="1:4" ht="11.25">
      <c r="A11" s="10"/>
      <c r="B11" s="5"/>
      <c r="C11" s="5"/>
      <c r="D11" s="3"/>
    </row>
    <row r="12" spans="1:4" ht="11.25">
      <c r="A12" s="11"/>
      <c r="B12" s="5"/>
      <c r="C12" s="5"/>
      <c r="D12" s="3"/>
    </row>
    <row r="13" spans="1:4" ht="11.25">
      <c r="A13" s="10"/>
      <c r="B13" s="5"/>
      <c r="C13" s="5"/>
      <c r="D13" s="3"/>
    </row>
    <row r="14" spans="1:4" ht="11.25">
      <c r="A14" s="12"/>
      <c r="B14" s="5"/>
      <c r="C14" s="3"/>
      <c r="D14" s="3"/>
    </row>
    <row r="15" spans="1:4" ht="11.25">
      <c r="A15" s="8"/>
      <c r="B15" s="5"/>
      <c r="C15" s="3"/>
      <c r="D15" s="3"/>
    </row>
    <row r="16" spans="1:4" ht="11.25">
      <c r="A16" s="13"/>
      <c r="B16" s="5"/>
      <c r="C16" s="3"/>
      <c r="D16" s="3"/>
    </row>
    <row r="17" spans="1:4" ht="11.25">
      <c r="A17" s="13"/>
      <c r="B17" s="5"/>
      <c r="C17" s="3"/>
      <c r="D17" s="3"/>
    </row>
    <row r="18" spans="1:4" ht="11.25">
      <c r="A18" s="13"/>
      <c r="B18" s="5"/>
      <c r="C18" s="3"/>
      <c r="D18" s="3"/>
    </row>
    <row r="19" spans="1:11" ht="11.25">
      <c r="A19" s="14"/>
      <c r="B19" s="5"/>
      <c r="C19" s="3"/>
      <c r="D19" s="3"/>
      <c r="K19" s="4"/>
    </row>
    <row r="20" spans="1:11" ht="11.25">
      <c r="A20" s="14"/>
      <c r="B20" s="5"/>
      <c r="C20" s="3"/>
      <c r="D20" s="3"/>
      <c r="K20" s="4"/>
    </row>
    <row r="21" spans="1:11" ht="11.25">
      <c r="A21" s="14"/>
      <c r="B21" s="5"/>
      <c r="C21" s="3"/>
      <c r="D21" s="3"/>
      <c r="K21" s="4"/>
    </row>
    <row r="22" spans="1:11" ht="11.25">
      <c r="A22" s="14"/>
      <c r="B22" s="5"/>
      <c r="C22" s="3"/>
      <c r="D22" s="3"/>
      <c r="K22" s="4"/>
    </row>
    <row r="23" spans="2:20" ht="11.25">
      <c r="B23" s="3"/>
      <c r="C23" s="3"/>
      <c r="D23" s="3"/>
      <c r="L23" s="15"/>
      <c r="T23" s="15" t="s">
        <v>1</v>
      </c>
    </row>
    <row r="25" spans="1:56" ht="11.25">
      <c r="A25" s="16" t="s">
        <v>18</v>
      </c>
      <c r="B25" s="17"/>
      <c r="C25" s="18"/>
      <c r="D25" s="18"/>
      <c r="E25" s="18"/>
      <c r="F25" s="18"/>
      <c r="G25" s="18"/>
      <c r="H25" s="18"/>
      <c r="I25" s="18"/>
      <c r="J25" s="3"/>
      <c r="K25" s="3"/>
      <c r="L25" s="17"/>
      <c r="M25" s="18"/>
      <c r="N25" s="18"/>
      <c r="O25" s="18"/>
      <c r="P25" s="18"/>
      <c r="Q25" s="18"/>
      <c r="R25" s="18"/>
      <c r="S25" s="19"/>
      <c r="T25" s="20"/>
      <c r="U25" s="20"/>
      <c r="V25" s="17"/>
      <c r="W25" s="18"/>
      <c r="X25" s="18"/>
      <c r="Y25" s="18"/>
      <c r="Z25" s="18"/>
      <c r="AA25" s="18"/>
      <c r="AB25" s="18"/>
      <c r="AC25" s="19"/>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row>
    <row r="26" spans="1:56" ht="25.5" customHeight="1">
      <c r="A26" s="16"/>
      <c r="B26" s="17"/>
      <c r="C26" s="18"/>
      <c r="D26" s="18"/>
      <c r="E26" s="18"/>
      <c r="F26" s="18"/>
      <c r="G26" s="18"/>
      <c r="H26" s="18"/>
      <c r="I26" s="18"/>
      <c r="J26" s="3"/>
      <c r="K26" s="3"/>
      <c r="L26" s="17"/>
      <c r="M26" s="18"/>
      <c r="N26" s="18"/>
      <c r="O26" s="18"/>
      <c r="P26" s="18"/>
      <c r="Q26" s="18"/>
      <c r="R26" s="18"/>
      <c r="S26" s="19"/>
      <c r="T26" s="20"/>
      <c r="U26" s="20"/>
      <c r="V26" s="17"/>
      <c r="W26" s="18"/>
      <c r="X26" s="18"/>
      <c r="Y26" s="18"/>
      <c r="Z26" s="18"/>
      <c r="AA26" s="18"/>
      <c r="AB26" s="18"/>
      <c r="AC26" s="19"/>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row>
    <row r="27" spans="1:76" ht="22.5">
      <c r="A27" s="21"/>
      <c r="B27" s="22" t="s">
        <v>2</v>
      </c>
      <c r="C27" s="22" t="s">
        <v>3</v>
      </c>
      <c r="D27" s="22" t="s">
        <v>4</v>
      </c>
      <c r="E27" s="22" t="s">
        <v>5</v>
      </c>
      <c r="F27" s="22" t="s">
        <v>6</v>
      </c>
      <c r="G27" s="23"/>
      <c r="H27" s="23"/>
      <c r="I27" s="23"/>
      <c r="J27" s="3"/>
      <c r="K27" s="3"/>
      <c r="L27" s="17"/>
      <c r="M27" s="23"/>
      <c r="N27" s="23"/>
      <c r="O27" s="23"/>
      <c r="P27" s="23"/>
      <c r="Q27" s="23"/>
      <c r="R27" s="23"/>
      <c r="S27" s="23"/>
      <c r="T27" s="3"/>
      <c r="U27" s="3"/>
      <c r="V27" s="17"/>
      <c r="W27" s="23"/>
      <c r="X27" s="23"/>
      <c r="Y27" s="23"/>
      <c r="Z27" s="23"/>
      <c r="AA27" s="23"/>
      <c r="AB27" s="23"/>
      <c r="AC27" s="2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row>
    <row r="28" spans="1:76" ht="11.25">
      <c r="A28" s="24" t="s">
        <v>0</v>
      </c>
      <c r="B28" s="25">
        <v>0.5807504604237107</v>
      </c>
      <c r="C28" s="25">
        <v>0.2576770868175755</v>
      </c>
      <c r="D28" s="25">
        <v>0.05599739664142564</v>
      </c>
      <c r="E28" s="25">
        <v>0.06432633059429921</v>
      </c>
      <c r="F28" s="25">
        <v>0.0453144646048653</v>
      </c>
      <c r="H28" s="18"/>
      <c r="I28" s="18"/>
      <c r="J28" s="3"/>
      <c r="K28" s="3"/>
      <c r="L28" s="17"/>
      <c r="M28" s="26"/>
      <c r="N28" s="26"/>
      <c r="O28" s="26"/>
      <c r="P28" s="26"/>
      <c r="Q28" s="26"/>
      <c r="R28" s="18"/>
      <c r="S28" s="18"/>
      <c r="T28" s="3"/>
      <c r="U28" s="3"/>
      <c r="V28" s="17"/>
      <c r="W28" s="26"/>
      <c r="X28" s="26"/>
      <c r="Y28" s="26"/>
      <c r="Z28" s="26"/>
      <c r="AA28" s="26"/>
      <c r="AB28" s="18"/>
      <c r="AC28" s="18"/>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row>
    <row r="29" spans="1:76" ht="11.25">
      <c r="A29" s="27" t="s">
        <v>7</v>
      </c>
      <c r="B29" s="25">
        <v>0.22141955411278502</v>
      </c>
      <c r="C29" s="25">
        <v>0.42195195675752567</v>
      </c>
      <c r="D29" s="25">
        <v>0.17513151310558897</v>
      </c>
      <c r="E29" s="25">
        <v>0.10848465913276283</v>
      </c>
      <c r="F29" s="25">
        <v>0.07829658814653366</v>
      </c>
      <c r="H29" s="28"/>
      <c r="I29" s="18"/>
      <c r="J29" s="3"/>
      <c r="K29" s="3"/>
      <c r="L29" s="17"/>
      <c r="M29" s="28"/>
      <c r="N29" s="28"/>
      <c r="O29" s="28"/>
      <c r="P29" s="28"/>
      <c r="Q29" s="28"/>
      <c r="R29" s="28"/>
      <c r="S29" s="18"/>
      <c r="T29" s="3"/>
      <c r="U29" s="3"/>
      <c r="V29" s="17"/>
      <c r="W29" s="28"/>
      <c r="X29" s="28"/>
      <c r="Y29" s="28"/>
      <c r="Z29" s="28"/>
      <c r="AA29" s="28"/>
      <c r="AB29" s="28"/>
      <c r="AC29" s="18"/>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row>
    <row r="30" spans="1:76" ht="11.25">
      <c r="A30" s="27" t="s">
        <v>8</v>
      </c>
      <c r="B30" s="25">
        <v>0.4819874609132339</v>
      </c>
      <c r="C30" s="25">
        <v>0.3882105438998544</v>
      </c>
      <c r="D30" s="25">
        <v>0.06425629433966204</v>
      </c>
      <c r="E30" s="25">
        <v>0.03799833995437485</v>
      </c>
      <c r="F30" s="25">
        <v>0.027547360892874854</v>
      </c>
      <c r="H30" s="28"/>
      <c r="I30" s="28"/>
      <c r="J30" s="3"/>
      <c r="K30" s="3"/>
      <c r="L30" s="17"/>
      <c r="M30" s="28"/>
      <c r="N30" s="28"/>
      <c r="O30" s="28"/>
      <c r="P30" s="28"/>
      <c r="Q30" s="28"/>
      <c r="R30" s="28"/>
      <c r="S30" s="28"/>
      <c r="T30" s="3"/>
      <c r="U30" s="3"/>
      <c r="V30" s="17"/>
      <c r="W30" s="28"/>
      <c r="X30" s="28"/>
      <c r="Y30" s="28"/>
      <c r="Z30" s="28"/>
      <c r="AA30" s="28"/>
      <c r="AB30" s="28"/>
      <c r="AC30" s="28"/>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row>
    <row r="31" spans="1:76" ht="11.25">
      <c r="A31" s="27" t="s">
        <v>9</v>
      </c>
      <c r="B31" s="25">
        <v>0.32292592771021017</v>
      </c>
      <c r="C31" s="25">
        <v>0.4810998068593402</v>
      </c>
      <c r="D31" s="25">
        <v>0.11637053225361427</v>
      </c>
      <c r="E31" s="25">
        <v>0.05818307632340768</v>
      </c>
      <c r="F31" s="25">
        <v>0.0214206568534277</v>
      </c>
      <c r="H31" s="28"/>
      <c r="I31" s="18"/>
      <c r="J31" s="3"/>
      <c r="K31" s="3"/>
      <c r="L31" s="17"/>
      <c r="M31" s="28"/>
      <c r="N31" s="28"/>
      <c r="O31" s="28"/>
      <c r="P31" s="28"/>
      <c r="Q31" s="28"/>
      <c r="R31" s="28"/>
      <c r="S31" s="18"/>
      <c r="T31" s="3"/>
      <c r="U31" s="3"/>
      <c r="V31" s="17"/>
      <c r="W31" s="28"/>
      <c r="X31" s="28"/>
      <c r="Y31" s="28"/>
      <c r="Z31" s="28"/>
      <c r="AA31" s="28"/>
      <c r="AB31" s="28"/>
      <c r="AC31" s="18"/>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row>
    <row r="32" spans="1:76" ht="11.25">
      <c r="A32" s="27" t="s">
        <v>10</v>
      </c>
      <c r="B32" s="25">
        <v>0.20349924204143507</v>
      </c>
      <c r="C32" s="25">
        <v>0.3523201953848745</v>
      </c>
      <c r="D32" s="25">
        <v>0.17641064510695637</v>
      </c>
      <c r="E32" s="25">
        <v>0.17001431699511538</v>
      </c>
      <c r="F32" s="25">
        <v>0.09775560047161866</v>
      </c>
      <c r="H32" s="28"/>
      <c r="I32" s="3"/>
      <c r="J32" s="3"/>
      <c r="K32" s="3"/>
      <c r="L32" s="17"/>
      <c r="M32" s="28"/>
      <c r="N32" s="28"/>
      <c r="O32" s="28"/>
      <c r="P32" s="28"/>
      <c r="Q32" s="28"/>
      <c r="R32" s="28"/>
      <c r="S32" s="3"/>
      <c r="T32" s="3"/>
      <c r="U32" s="3"/>
      <c r="V32" s="17"/>
      <c r="W32" s="28"/>
      <c r="X32" s="28"/>
      <c r="Y32" s="28"/>
      <c r="Z32" s="28"/>
      <c r="AA32" s="28"/>
      <c r="AB32" s="28"/>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8:76" ht="11.25">
      <c r="H33" s="28"/>
      <c r="I33" s="3"/>
      <c r="J33" s="3"/>
      <c r="K33" s="3"/>
      <c r="L33" s="17"/>
      <c r="M33" s="28"/>
      <c r="N33" s="28"/>
      <c r="O33" s="28"/>
      <c r="P33" s="28"/>
      <c r="Q33" s="28"/>
      <c r="R33" s="28"/>
      <c r="S33" s="3"/>
      <c r="T33" s="3"/>
      <c r="U33" s="3"/>
      <c r="V33" s="17"/>
      <c r="W33" s="28"/>
      <c r="X33" s="28"/>
      <c r="Y33" s="28"/>
      <c r="Z33" s="28"/>
      <c r="AA33" s="28"/>
      <c r="AB33" s="28"/>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2:76" ht="11.25">
      <c r="B34" s="3"/>
      <c r="C34" s="29"/>
      <c r="D34" s="3"/>
      <c r="E34" s="3"/>
      <c r="F34" s="3"/>
      <c r="G34" s="3"/>
      <c r="H34" s="3"/>
      <c r="I34" s="3"/>
      <c r="J34" s="3"/>
      <c r="K34" s="3"/>
      <c r="L34" s="17"/>
      <c r="M34" s="28"/>
      <c r="N34" s="28"/>
      <c r="O34" s="28"/>
      <c r="P34" s="28"/>
      <c r="Q34" s="28"/>
      <c r="R34" s="28"/>
      <c r="S34" s="3"/>
      <c r="T34" s="3"/>
      <c r="U34" s="3"/>
      <c r="V34" s="17"/>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8:76" ht="11.25">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2:76" ht="11.25">
      <c r="B36" s="6"/>
      <c r="C36" s="6"/>
      <c r="D36" s="6"/>
      <c r="E36" s="6"/>
      <c r="F36" s="6"/>
      <c r="H36" s="29"/>
      <c r="I36" s="29"/>
      <c r="J36" s="29"/>
      <c r="K36" s="29"/>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row r="37" spans="1:11" ht="11.25">
      <c r="A37" s="2">
        <v>2008</v>
      </c>
      <c r="B37" s="5">
        <v>20553</v>
      </c>
      <c r="C37" s="5">
        <v>70087</v>
      </c>
      <c r="D37" s="5">
        <v>36843</v>
      </c>
      <c r="E37" s="5">
        <v>33473</v>
      </c>
      <c r="F37" s="5">
        <v>20690</v>
      </c>
      <c r="H37" s="29"/>
      <c r="I37" s="29"/>
      <c r="J37" s="29"/>
      <c r="K37" s="29"/>
    </row>
    <row r="38" spans="1:11" ht="11.25">
      <c r="A38" s="27" t="s">
        <v>10</v>
      </c>
      <c r="B38" s="25">
        <f>B37/SUM($B$37:$F$37)</f>
        <v>0.11314865177322925</v>
      </c>
      <c r="C38" s="25">
        <f>C37/SUM($B$37:$F$37)</f>
        <v>0.38584389416777687</v>
      </c>
      <c r="D38" s="25">
        <f>D37/SUM($B$37:$F$37)</f>
        <v>0.2028285786639948</v>
      </c>
      <c r="E38" s="25">
        <f>E37/SUM($B$37:$F$37)</f>
        <v>0.1842760093808837</v>
      </c>
      <c r="F38" s="25">
        <f>F37/SUM($B$37:$F$37)</f>
        <v>0.11390286601411537</v>
      </c>
      <c r="G38" s="29"/>
      <c r="H38" s="29"/>
      <c r="I38" s="29"/>
      <c r="J38" s="29"/>
      <c r="K38" s="29"/>
    </row>
    <row r="39" spans="2:11" ht="11.25">
      <c r="B39" s="5"/>
      <c r="C39" s="5"/>
      <c r="D39" s="5"/>
      <c r="E39" s="5"/>
      <c r="F39" s="5"/>
      <c r="G39" s="29"/>
      <c r="H39" s="29"/>
      <c r="I39" s="29"/>
      <c r="J39" s="29"/>
      <c r="K39" s="29"/>
    </row>
    <row r="40" spans="2:9" ht="11.25">
      <c r="B40" s="3"/>
      <c r="C40" s="3"/>
      <c r="D40" s="3"/>
      <c r="E40" s="3"/>
      <c r="F40" s="3"/>
      <c r="G40" s="3"/>
      <c r="H40" s="3"/>
      <c r="I40" s="3"/>
    </row>
    <row r="41" spans="2:9" ht="11.25">
      <c r="B41" s="3">
        <v>464371</v>
      </c>
      <c r="C41" s="3">
        <v>239232</v>
      </c>
      <c r="D41" s="3">
        <v>52816</v>
      </c>
      <c r="E41" s="3">
        <v>60327</v>
      </c>
      <c r="F41" s="3">
        <v>38635</v>
      </c>
      <c r="G41" s="3"/>
      <c r="H41" s="3"/>
      <c r="I41" s="3"/>
    </row>
    <row r="42" spans="1:9" ht="11.25">
      <c r="A42" s="2" t="s">
        <v>0</v>
      </c>
      <c r="B42" s="25">
        <f>B41/SUM($B$41:$F$41)</f>
        <v>0.5428820607425229</v>
      </c>
      <c r="C42" s="25">
        <f>C41/SUM($B$41:$F$41)</f>
        <v>0.27967887993771195</v>
      </c>
      <c r="D42" s="25">
        <f>D41/SUM($B$41:$F$41)</f>
        <v>0.06174558471605051</v>
      </c>
      <c r="E42" s="25">
        <f>E41/SUM($B$41:$F$41)</f>
        <v>0.07052646715323348</v>
      </c>
      <c r="F42" s="25">
        <f>F41/SUM($B$41:$F$41)</f>
        <v>0.045167007450481134</v>
      </c>
      <c r="G42" s="3"/>
      <c r="H42" s="3"/>
      <c r="I42" s="3"/>
    </row>
    <row r="46" spans="2:6" ht="11.25">
      <c r="B46" s="2">
        <v>32087</v>
      </c>
      <c r="C46" s="2">
        <v>82763</v>
      </c>
      <c r="D46" s="2">
        <v>41065</v>
      </c>
      <c r="E46" s="2">
        <v>31801</v>
      </c>
      <c r="F46" s="2">
        <v>26240</v>
      </c>
    </row>
    <row r="47" spans="1:6" ht="11.25">
      <c r="A47" s="27" t="s">
        <v>7</v>
      </c>
      <c r="B47" s="25">
        <f>B46/SUM($B$46:$F$46)</f>
        <v>0.14997008730767072</v>
      </c>
      <c r="C47" s="25">
        <f>C46/SUM($B$46:$F$46)</f>
        <v>0.38682252425732394</v>
      </c>
      <c r="D47" s="25">
        <f>D46/SUM($B$46:$F$46)</f>
        <v>0.19193198601581635</v>
      </c>
      <c r="E47" s="25">
        <f>E46/SUM($B$46:$F$46)</f>
        <v>0.14863336386920675</v>
      </c>
      <c r="F47" s="25">
        <f>F46/SUM($B$46:$F$46)</f>
        <v>0.12264203854998224</v>
      </c>
    </row>
    <row r="50" spans="2:6" ht="11.25">
      <c r="B50" s="2">
        <v>92330</v>
      </c>
      <c r="C50" s="2">
        <v>74366</v>
      </c>
      <c r="D50" s="2">
        <v>12309</v>
      </c>
      <c r="E50" s="2">
        <v>7279</v>
      </c>
      <c r="F50" s="2">
        <v>5277</v>
      </c>
    </row>
    <row r="51" spans="1:6" ht="11.25">
      <c r="A51" s="27" t="s">
        <v>8</v>
      </c>
      <c r="B51" s="25">
        <f>B50/SUM($B$50:$F$50)</f>
        <v>0.4819874609132339</v>
      </c>
      <c r="C51" s="25">
        <f>C50/SUM($B$50:$F$50)</f>
        <v>0.3882105438998544</v>
      </c>
      <c r="D51" s="25">
        <f>D50/SUM($B$50:$F$50)</f>
        <v>0.06425629433966204</v>
      </c>
      <c r="E51" s="25">
        <f>E50/SUM($B$50:$F$50)</f>
        <v>0.03799833995437485</v>
      </c>
      <c r="F51" s="25">
        <f>F50/SUM($B$50:$F$50)</f>
        <v>0.027547360892874854</v>
      </c>
    </row>
    <row r="57" spans="2:6" ht="11.25">
      <c r="B57" s="2">
        <v>71166</v>
      </c>
      <c r="C57" s="2">
        <v>107973</v>
      </c>
      <c r="D57" s="2">
        <v>24528</v>
      </c>
      <c r="E57" s="2">
        <v>10267</v>
      </c>
      <c r="F57" s="2">
        <v>2856</v>
      </c>
    </row>
    <row r="58" spans="1:6" ht="11.25">
      <c r="A58" s="27" t="s">
        <v>9</v>
      </c>
      <c r="B58" s="25">
        <f>B57/SUM($B$57:$F$57)</f>
        <v>0.3282715992435075</v>
      </c>
      <c r="C58" s="25">
        <f>C57/SUM($B$57:$F$57)</f>
        <v>0.49805341574795886</v>
      </c>
      <c r="D58" s="25">
        <f>D57/SUM($B$57:$F$57)</f>
        <v>0.11314175008072327</v>
      </c>
      <c r="E58" s="25">
        <f>E57/SUM($B$57:$F$57)</f>
        <v>0.047359195534849394</v>
      </c>
      <c r="F58" s="25">
        <f>F57/SUM($B$57:$F$57)</f>
        <v>0.01317403939296093</v>
      </c>
    </row>
  </sheetData>
  <sheetProtection/>
  <printOptions/>
  <pageMargins left="0.787401575" right="0.787401575" top="0.984251969" bottom="0.984251969" header="0.4921259845" footer="0.4921259845"/>
  <pageSetup fitToHeight="1" fitToWidth="1" horizontalDpi="600" verticalDpi="600" orientation="portrait" paperSize="9" scale="75"/>
  <drawing r:id="rId1"/>
</worksheet>
</file>

<file path=xl/worksheets/sheet5.xml><?xml version="1.0" encoding="utf-8"?>
<worksheet xmlns="http://schemas.openxmlformats.org/spreadsheetml/2006/main" xmlns:r="http://schemas.openxmlformats.org/officeDocument/2006/relationships">
  <sheetPr>
    <tabColor theme="0"/>
  </sheetPr>
  <dimension ref="B2:L21"/>
  <sheetViews>
    <sheetView showGridLines="0" zoomScalePageLayoutView="0" workbookViewId="0" topLeftCell="A1">
      <selection activeCell="K29" sqref="K29:K30"/>
    </sheetView>
  </sheetViews>
  <sheetFormatPr defaultColWidth="11.421875" defaultRowHeight="12.75"/>
  <cols>
    <col min="1" max="1" width="11.421875" style="47" customWidth="1"/>
    <col min="2" max="2" width="34.140625" style="47" customWidth="1"/>
    <col min="3" max="11" width="8.7109375" style="47" customWidth="1"/>
    <col min="12" max="12" width="8.421875" style="47" customWidth="1"/>
    <col min="13" max="16384" width="11.421875" style="47" customWidth="1"/>
  </cols>
  <sheetData>
    <row r="2" spans="2:7" ht="11.25">
      <c r="B2" s="121" t="s">
        <v>63</v>
      </c>
      <c r="C2" s="76"/>
      <c r="D2" s="76"/>
      <c r="E2" s="76"/>
      <c r="F2" s="76"/>
      <c r="G2" s="76"/>
    </row>
    <row r="3" ht="11.25">
      <c r="B3" s="77"/>
    </row>
    <row r="4" spans="3:12" ht="11.25">
      <c r="C4" s="78"/>
      <c r="D4" s="76"/>
      <c r="E4" s="76"/>
      <c r="F4" s="76"/>
      <c r="G4" s="79"/>
      <c r="H4" s="79"/>
      <c r="L4" s="79" t="s">
        <v>29</v>
      </c>
    </row>
    <row r="5" spans="3:12" ht="11.25">
      <c r="C5" s="87">
        <v>2009</v>
      </c>
      <c r="D5" s="87">
        <v>2010</v>
      </c>
      <c r="E5" s="87">
        <v>2011</v>
      </c>
      <c r="F5" s="87">
        <v>2012</v>
      </c>
      <c r="G5" s="87">
        <v>2013</v>
      </c>
      <c r="H5" s="87">
        <v>2014</v>
      </c>
      <c r="I5" s="87">
        <v>2015</v>
      </c>
      <c r="J5" s="87">
        <v>2016</v>
      </c>
      <c r="K5" s="87">
        <v>2017</v>
      </c>
      <c r="L5" s="87">
        <v>2018</v>
      </c>
    </row>
    <row r="6" spans="2:12" ht="11.25">
      <c r="B6" s="80" t="s">
        <v>66</v>
      </c>
      <c r="C6" s="81">
        <v>40.87603904204199</v>
      </c>
      <c r="D6" s="81">
        <v>38.34329153587771</v>
      </c>
      <c r="E6" s="81">
        <v>38.220442636140824</v>
      </c>
      <c r="F6" s="81">
        <v>38.662203884862265</v>
      </c>
      <c r="G6" s="81">
        <v>36.94012641814496</v>
      </c>
      <c r="H6" s="81">
        <v>35.918445480038244</v>
      </c>
      <c r="I6" s="81">
        <v>35.11527968321105</v>
      </c>
      <c r="J6" s="82">
        <v>35.245698196546414</v>
      </c>
      <c r="K6" s="82">
        <v>35.44098708018053</v>
      </c>
      <c r="L6" s="82">
        <f>'[5]28-G2'!$L$34*100</f>
        <v>35.53730963151489</v>
      </c>
    </row>
    <row r="7" spans="2:12" ht="22.5">
      <c r="B7" s="83" t="s">
        <v>58</v>
      </c>
      <c r="C7" s="81">
        <v>9.379851707024622</v>
      </c>
      <c r="D7" s="81">
        <v>7.272730713983179</v>
      </c>
      <c r="E7" s="81">
        <v>8.120120941050551</v>
      </c>
      <c r="F7" s="81">
        <v>7.979075172401588</v>
      </c>
      <c r="G7" s="81">
        <v>8.120726280154118</v>
      </c>
      <c r="H7" s="81">
        <v>8.884503871817072</v>
      </c>
      <c r="I7" s="81">
        <v>9.209192208220719</v>
      </c>
      <c r="J7" s="82">
        <v>9.830617868662861</v>
      </c>
      <c r="K7" s="82">
        <v>9.475504744210241</v>
      </c>
      <c r="L7" s="82">
        <f>'[5]28-G2'!$L$35*100</f>
        <v>9.541756862507585</v>
      </c>
    </row>
    <row r="8" spans="2:12" ht="11.25">
      <c r="B8" s="83" t="s">
        <v>43</v>
      </c>
      <c r="C8" s="81">
        <v>6.189340147415455</v>
      </c>
      <c r="D8" s="81">
        <v>6.2519656125450656</v>
      </c>
      <c r="E8" s="81">
        <v>6.069453148929607</v>
      </c>
      <c r="F8" s="81">
        <v>6.044745900310554</v>
      </c>
      <c r="G8" s="81">
        <v>5.553198973333517</v>
      </c>
      <c r="H8" s="81">
        <v>5.757532272367541</v>
      </c>
      <c r="I8" s="81">
        <v>4.868191151030636</v>
      </c>
      <c r="J8" s="82">
        <v>5.295497841676866</v>
      </c>
      <c r="K8" s="82">
        <v>5.450362088204348</v>
      </c>
      <c r="L8" s="82">
        <f>'[5]28-G2'!$L$36*100</f>
        <v>4.898103891037403</v>
      </c>
    </row>
    <row r="9" spans="2:12" ht="24.75" customHeight="1">
      <c r="B9" s="83" t="s">
        <v>44</v>
      </c>
      <c r="C9" s="81">
        <v>1.3892955109785003</v>
      </c>
      <c r="D9" s="81">
        <v>1.858979190396991</v>
      </c>
      <c r="E9" s="81">
        <v>2.850319290602002</v>
      </c>
      <c r="F9" s="81">
        <v>3.241044945972144</v>
      </c>
      <c r="G9" s="81">
        <v>4.058657017826649</v>
      </c>
      <c r="H9" s="81">
        <v>4.274112622683115</v>
      </c>
      <c r="I9" s="81">
        <v>4.464630694866976</v>
      </c>
      <c r="J9" s="82">
        <v>4.630619780343916</v>
      </c>
      <c r="K9" s="82">
        <v>5.60373386041838</v>
      </c>
      <c r="L9" s="82">
        <f>'[5]28-G2'!$L$37*100</f>
        <v>4.9652614582407395</v>
      </c>
    </row>
    <row r="10" spans="2:12" ht="11.25">
      <c r="B10" s="84" t="s">
        <v>57</v>
      </c>
      <c r="C10" s="85">
        <v>20.473439161689768</v>
      </c>
      <c r="D10" s="85">
        <v>19.02045017266127</v>
      </c>
      <c r="E10" s="85">
        <v>20.500780821100985</v>
      </c>
      <c r="F10" s="85">
        <v>20.8449828828832</v>
      </c>
      <c r="G10" s="85">
        <v>21.083858079431835</v>
      </c>
      <c r="H10" s="85">
        <v>21.6823929555497</v>
      </c>
      <c r="I10" s="85">
        <v>21.63700859131317</v>
      </c>
      <c r="J10" s="86">
        <v>21.904881636814945</v>
      </c>
      <c r="K10" s="86">
        <v>22.610388015517152</v>
      </c>
      <c r="L10" s="86">
        <f>'[5]28-G2'!$L$38*100</f>
        <v>21.552019459527955</v>
      </c>
    </row>
    <row r="13" spans="2:12" ht="11.25">
      <c r="B13" s="122" t="s">
        <v>73</v>
      </c>
      <c r="C13" s="123"/>
      <c r="D13" s="123"/>
      <c r="E13" s="123"/>
      <c r="F13" s="123"/>
      <c r="G13" s="123"/>
      <c r="H13" s="123"/>
      <c r="I13" s="123"/>
      <c r="J13" s="123"/>
      <c r="K13" s="123"/>
      <c r="L13" s="123"/>
    </row>
    <row r="14" spans="2:12" ht="11.25">
      <c r="B14" s="123"/>
      <c r="C14" s="123"/>
      <c r="D14" s="123"/>
      <c r="E14" s="123"/>
      <c r="F14" s="123"/>
      <c r="G14" s="123"/>
      <c r="H14" s="123"/>
      <c r="I14" s="123"/>
      <c r="J14" s="123"/>
      <c r="K14" s="123"/>
      <c r="L14" s="123"/>
    </row>
    <row r="15" spans="2:12" ht="11.25">
      <c r="B15" s="123"/>
      <c r="C15" s="123"/>
      <c r="D15" s="123"/>
      <c r="E15" s="123"/>
      <c r="F15" s="123"/>
      <c r="G15" s="123"/>
      <c r="H15" s="123"/>
      <c r="I15" s="123"/>
      <c r="J15" s="123"/>
      <c r="K15" s="123"/>
      <c r="L15" s="123"/>
    </row>
    <row r="16" spans="2:12" ht="11.25">
      <c r="B16" s="123"/>
      <c r="C16" s="123"/>
      <c r="D16" s="123"/>
      <c r="E16" s="123"/>
      <c r="F16" s="123"/>
      <c r="G16" s="123"/>
      <c r="H16" s="123"/>
      <c r="I16" s="123"/>
      <c r="J16" s="123"/>
      <c r="K16" s="123"/>
      <c r="L16" s="123"/>
    </row>
    <row r="17" spans="2:12" ht="11.25">
      <c r="B17" s="123"/>
      <c r="C17" s="123"/>
      <c r="D17" s="123"/>
      <c r="E17" s="123"/>
      <c r="F17" s="123"/>
      <c r="G17" s="123"/>
      <c r="H17" s="123"/>
      <c r="I17" s="123"/>
      <c r="J17" s="123"/>
      <c r="K17" s="123"/>
      <c r="L17" s="123"/>
    </row>
    <row r="18" spans="2:12" ht="11.25">
      <c r="B18" s="123"/>
      <c r="C18" s="123"/>
      <c r="D18" s="123"/>
      <c r="E18" s="123"/>
      <c r="F18" s="123"/>
      <c r="G18" s="123"/>
      <c r="H18" s="123"/>
      <c r="I18" s="123"/>
      <c r="J18" s="123"/>
      <c r="K18" s="123"/>
      <c r="L18" s="123"/>
    </row>
    <row r="19" spans="2:12" ht="11.25">
      <c r="B19" s="123"/>
      <c r="C19" s="123"/>
      <c r="D19" s="123"/>
      <c r="E19" s="123"/>
      <c r="F19" s="123"/>
      <c r="G19" s="123"/>
      <c r="H19" s="123"/>
      <c r="I19" s="123"/>
      <c r="J19" s="123"/>
      <c r="K19" s="123"/>
      <c r="L19" s="123"/>
    </row>
    <row r="20" spans="2:12" ht="11.25">
      <c r="B20" s="123"/>
      <c r="C20" s="123"/>
      <c r="D20" s="123"/>
      <c r="E20" s="123"/>
      <c r="F20" s="123"/>
      <c r="G20" s="123"/>
      <c r="H20" s="123"/>
      <c r="I20" s="123"/>
      <c r="J20" s="123"/>
      <c r="K20" s="123"/>
      <c r="L20" s="123"/>
    </row>
    <row r="21" spans="2:12" ht="11.25">
      <c r="B21" s="123"/>
      <c r="C21" s="123"/>
      <c r="D21" s="123"/>
      <c r="E21" s="123"/>
      <c r="F21" s="123"/>
      <c r="G21" s="123"/>
      <c r="H21" s="123"/>
      <c r="I21" s="123"/>
      <c r="J21" s="123"/>
      <c r="K21" s="123"/>
      <c r="L21" s="123"/>
    </row>
  </sheetData>
  <sheetProtection/>
  <mergeCells count="1">
    <mergeCell ref="B13:L21"/>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theme="0"/>
    <pageSetUpPr fitToPage="1"/>
  </sheetPr>
  <dimension ref="B2:J32"/>
  <sheetViews>
    <sheetView showGridLines="0" zoomScalePageLayoutView="0" workbookViewId="0" topLeftCell="A1">
      <selection activeCell="E45" sqref="E45:E46"/>
    </sheetView>
  </sheetViews>
  <sheetFormatPr defaultColWidth="11.421875" defaultRowHeight="12.75"/>
  <cols>
    <col min="1" max="1" width="3.7109375" style="47" customWidth="1"/>
    <col min="2" max="2" width="6.140625" style="47" customWidth="1"/>
    <col min="3" max="3" width="28.7109375" style="47" customWidth="1"/>
    <col min="4" max="9" width="9.28125" style="47" customWidth="1"/>
    <col min="10" max="16384" width="11.421875" style="47" customWidth="1"/>
  </cols>
  <sheetData>
    <row r="2" spans="2:9" ht="11.25">
      <c r="B2" s="134" t="s">
        <v>74</v>
      </c>
      <c r="C2" s="134"/>
      <c r="D2" s="134"/>
      <c r="E2" s="134"/>
      <c r="F2" s="134"/>
      <c r="G2" s="134"/>
      <c r="H2" s="134"/>
      <c r="I2" s="134"/>
    </row>
    <row r="3" spans="2:9" ht="12" customHeight="1">
      <c r="B3" s="134"/>
      <c r="C3" s="134"/>
      <c r="D3" s="134"/>
      <c r="E3" s="134"/>
      <c r="F3" s="134"/>
      <c r="G3" s="134"/>
      <c r="H3" s="134"/>
      <c r="I3" s="134"/>
    </row>
    <row r="4" spans="2:9" ht="11.25">
      <c r="B4" s="88"/>
      <c r="C4" s="89"/>
      <c r="D4" s="89"/>
      <c r="E4" s="89"/>
      <c r="F4" s="89"/>
      <c r="G4" s="89"/>
      <c r="H4" s="89"/>
      <c r="I4" s="89"/>
    </row>
    <row r="6" spans="8:9" ht="11.25">
      <c r="H6" s="90" t="s">
        <v>29</v>
      </c>
      <c r="I6" s="91"/>
    </row>
    <row r="7" spans="2:8" ht="22.5">
      <c r="B7" s="65"/>
      <c r="C7" s="92"/>
      <c r="D7" s="70" t="s">
        <v>28</v>
      </c>
      <c r="E7" s="70" t="s">
        <v>25</v>
      </c>
      <c r="F7" s="70" t="s">
        <v>26</v>
      </c>
      <c r="G7" s="70" t="s">
        <v>27</v>
      </c>
      <c r="H7" s="70" t="s">
        <v>24</v>
      </c>
    </row>
    <row r="8" spans="2:8" ht="11.25">
      <c r="B8" s="131"/>
      <c r="C8" s="93" t="s">
        <v>44</v>
      </c>
      <c r="D8" s="94">
        <f>'[4]TranchesAgeTous'!C$10/SUM('[4]TranchesAgeTous'!$C$10:$G$10)*100</f>
        <v>11.759856885576529</v>
      </c>
      <c r="E8" s="94">
        <f>'[4]TranchesAgeTous'!D$10/SUM('[4]TranchesAgeTous'!$C$10:$G$10)*100</f>
        <v>22.683500737646998</v>
      </c>
      <c r="F8" s="94">
        <f>'[4]TranchesAgeTous'!E$10/SUM('[4]TranchesAgeTous'!$C$10:$G$10)*100</f>
        <v>25.23553747446064</v>
      </c>
      <c r="G8" s="94">
        <f>'[4]TranchesAgeTous'!F$10/SUM('[4]TranchesAgeTous'!$C$10:$G$10)*100</f>
        <v>26.62245673492581</v>
      </c>
      <c r="H8" s="94">
        <f>'[4]TranchesAgeTous'!G$10/SUM('[4]TranchesAgeTous'!$C$10:$G$10)*100</f>
        <v>13.698648167390024</v>
      </c>
    </row>
    <row r="9" spans="2:8" ht="11.25">
      <c r="B9" s="131"/>
      <c r="C9" s="95" t="s">
        <v>64</v>
      </c>
      <c r="D9" s="94">
        <f>'[4]TranchesAgeTous'!C$13/SUM('[4]TranchesAgeTous'!$C$13:$G$13)*100</f>
        <v>12.807988108865828</v>
      </c>
      <c r="E9" s="94">
        <f>'[4]TranchesAgeTous'!D$13/SUM('[4]TranchesAgeTous'!$C$13:$G$13)*100</f>
        <v>23.753130135911658</v>
      </c>
      <c r="F9" s="94">
        <f>'[4]TranchesAgeTous'!E$13/SUM('[4]TranchesAgeTous'!$C$13:$G$13)*100</f>
        <v>25.957779688913813</v>
      </c>
      <c r="G9" s="94">
        <f>'[4]TranchesAgeTous'!F$13/SUM('[4]TranchesAgeTous'!$C$13:$G$13)*100</f>
        <v>24.999268011116538</v>
      </c>
      <c r="H9" s="94">
        <f>'[4]TranchesAgeTous'!G$13/SUM('[4]TranchesAgeTous'!$C$13:$G$13)*100</f>
        <v>12.481834055192163</v>
      </c>
    </row>
    <row r="10" spans="2:8" ht="11.25">
      <c r="B10" s="131"/>
      <c r="C10" s="95" t="s">
        <v>65</v>
      </c>
      <c r="D10" s="94">
        <f>SUM('[4]TranchesAgeTous'!C$8:C$9)/SUM('[4]TranchesAgeTous'!$C$8:$G$9)*100</f>
        <v>1.7289291229093111</v>
      </c>
      <c r="E10" s="94">
        <f>SUM('[4]TranchesAgeTous'!D$8:D$9)/SUM('[4]TranchesAgeTous'!$C$8:$G$9)*100</f>
        <v>12.83942095594146</v>
      </c>
      <c r="F10" s="94">
        <f>SUM('[4]TranchesAgeTous'!E$8:E$9)/SUM('[4]TranchesAgeTous'!$C$8:$G$9)*100</f>
        <v>28.93498223267373</v>
      </c>
      <c r="G10" s="94">
        <f>SUM('[4]TranchesAgeTous'!F$8:F$9)/SUM('[4]TranchesAgeTous'!$C$8:$G$9)*100</f>
        <v>39.83796827247854</v>
      </c>
      <c r="H10" s="94">
        <f>SUM('[4]TranchesAgeTous'!G$8:G$9)/SUM('[4]TranchesAgeTous'!$C$8:$G$9)*100</f>
        <v>16.658699415996953</v>
      </c>
    </row>
    <row r="11" spans="2:8" ht="11.25">
      <c r="B11" s="131"/>
      <c r="C11" s="95" t="s">
        <v>42</v>
      </c>
      <c r="D11" s="94">
        <f>SUM('[4]TranchesAgeTous'!C$4:C$5)/SUM('[4]TranchesAgeTous'!$C$4:$G$5)*100</f>
        <v>1.0797344741655517</v>
      </c>
      <c r="E11" s="94">
        <f>SUM('[4]TranchesAgeTous'!D$4:D$5)/SUM('[4]TranchesAgeTous'!$C$4:$G$5)*100</f>
        <v>13.811363720062362</v>
      </c>
      <c r="F11" s="94">
        <f>SUM('[4]TranchesAgeTous'!E$4:E$5)/SUM('[4]TranchesAgeTous'!$C$4:$G$5)*100</f>
        <v>28.496957132861123</v>
      </c>
      <c r="G11" s="94">
        <f>SUM('[4]TranchesAgeTous'!F$4:F$5)/SUM('[4]TranchesAgeTous'!$C$4:$G$5)*100</f>
        <v>38.515363179926595</v>
      </c>
      <c r="H11" s="94">
        <f>SUM('[4]TranchesAgeTous'!G$4:G$5)/SUM('[4]TranchesAgeTous'!$C$4:$G$5)*100</f>
        <v>18.096581492984374</v>
      </c>
    </row>
    <row r="12" spans="2:8" ht="11.25">
      <c r="B12" s="131"/>
      <c r="C12" s="96" t="s">
        <v>61</v>
      </c>
      <c r="D12" s="97">
        <f>SUM('[4]TranchesAgeTous'!C$4:C$5,'[4]TranchesAgeTous'!C$8:C$10,'[4]TranchesAgeTous'!C$13)/SUM('[4]TranchesAgeTous'!$C$4:$G$5,'[4]TranchesAgeTous'!$C$8:$G$10,'[4]TranchesAgeTous'!$C$13:$G$13)*100</f>
        <v>8.601905914833008</v>
      </c>
      <c r="E12" s="97">
        <f>SUM('[4]TranchesAgeTous'!D$4:D$5,'[4]TranchesAgeTous'!D$8:D$10,'[4]TranchesAgeTous'!D$13)/SUM('[4]TranchesAgeTous'!$C$4:$G$5,'[4]TranchesAgeTous'!$C$8:$G$10,'[4]TranchesAgeTous'!$C$13:$G$13)*100</f>
        <v>19.962896024427717</v>
      </c>
      <c r="F12" s="97">
        <f>SUM('[4]TranchesAgeTous'!E$4:E$5,'[4]TranchesAgeTous'!E$8:E$10,'[4]TranchesAgeTous'!E$13)/SUM('[4]TranchesAgeTous'!$C$4:$G$5,'[4]TranchesAgeTous'!$C$8:$G$10,'[4]TranchesAgeTous'!$C$13:$G$13)*100</f>
        <v>26.720844702913844</v>
      </c>
      <c r="G12" s="97">
        <f>SUM('[4]TranchesAgeTous'!F$4:F$5,'[4]TranchesAgeTous'!F$8:F$10,'[4]TranchesAgeTous'!F$13)/SUM('[4]TranchesAgeTous'!$C$4:$G$5,'[4]TranchesAgeTous'!$C$8:$G$10,'[4]TranchesAgeTous'!$C$13:$G$13)*100</f>
        <v>30.19102100317767</v>
      </c>
      <c r="H12" s="97">
        <f>SUM('[4]TranchesAgeTous'!G$4:G$5,'[4]TranchesAgeTous'!G$8:G$10,'[4]TranchesAgeTous'!G$13)/SUM('[4]TranchesAgeTous'!$C$4:$G$5,'[4]TranchesAgeTous'!$C$8:$G$10,'[4]TranchesAgeTous'!$C$13:$G$13)*100</f>
        <v>14.523332354647762</v>
      </c>
    </row>
    <row r="13" spans="2:8" ht="11.25">
      <c r="B13" s="131"/>
      <c r="C13" s="93" t="s">
        <v>44</v>
      </c>
      <c r="D13" s="94">
        <f>'[4]TranchesAgeNouveaux'!C$10/SUM('[4]TranchesAgeNouveaux'!$C$10:$G$10)*100</f>
        <v>26.88605983982987</v>
      </c>
      <c r="E13" s="94">
        <f>'[4]TranchesAgeNouveaux'!D$10/SUM('[4]TranchesAgeNouveaux'!$C$10:$G$10)*100</f>
        <v>26.3393212235893</v>
      </c>
      <c r="F13" s="94">
        <f>'[4]TranchesAgeNouveaux'!E$10/SUM('[4]TranchesAgeNouveaux'!$C$10:$G$10)*100</f>
        <v>22.420469625865007</v>
      </c>
      <c r="G13" s="94">
        <f>'[4]TranchesAgeNouveaux'!F$10/SUM('[4]TranchesAgeNouveaux'!$C$10:$G$10)*100</f>
        <v>19.28488598448535</v>
      </c>
      <c r="H13" s="94">
        <f>'[4]TranchesAgeNouveaux'!G$10/SUM('[4]TranchesAgeNouveaux'!$C$10:$G$10)*100</f>
        <v>5.069263326230476</v>
      </c>
    </row>
    <row r="14" spans="2:8" ht="11.25">
      <c r="B14" s="131"/>
      <c r="C14" s="95" t="s">
        <v>64</v>
      </c>
      <c r="D14" s="94">
        <f>'[4]TranchesAgeNouveaux'!C$13/SUM('[4]TranchesAgeNouveaux'!$C$13:$G$13)*100</f>
        <v>30.2033650329188</v>
      </c>
      <c r="E14" s="94">
        <f>'[4]TranchesAgeNouveaux'!D$13/SUM('[4]TranchesAgeNouveaux'!$C$13:$G$13)*100</f>
        <v>28.383906364301392</v>
      </c>
      <c r="F14" s="94">
        <f>'[4]TranchesAgeNouveaux'!E$13/SUM('[4]TranchesAgeNouveaux'!$C$13:$G$13)*100</f>
        <v>22.28207754206291</v>
      </c>
      <c r="G14" s="94">
        <f>'[4]TranchesAgeNouveaux'!F$13/SUM('[4]TranchesAgeNouveaux'!$C$13:$G$13)*100</f>
        <v>15.42267739575713</v>
      </c>
      <c r="H14" s="94">
        <f>'[4]TranchesAgeNouveaux'!G$13/SUM('[4]TranchesAgeNouveaux'!$C$13:$G$13)*100</f>
        <v>3.7079736649597663</v>
      </c>
    </row>
    <row r="15" spans="2:8" ht="11.25">
      <c r="B15" s="131"/>
      <c r="C15" s="95" t="s">
        <v>65</v>
      </c>
      <c r="D15" s="94">
        <f>SUM('[4]TranchesAgeNouveaux'!C$8:C$9)/SUM('[4]TranchesAgeNouveaux'!$C$8:$G$9)*100</f>
        <v>11.183640459823234</v>
      </c>
      <c r="E15" s="94">
        <f>SUM('[4]TranchesAgeNouveaux'!D$8:D$9)/SUM('[4]TranchesAgeNouveaux'!$C$8:$G$9)*100</f>
        <v>30.015597019236324</v>
      </c>
      <c r="F15" s="94">
        <f>SUM('[4]TranchesAgeNouveaux'!E$8:E$9)/SUM('[4]TranchesAgeNouveaux'!$C$8:$G$9)*100</f>
        <v>31.43088209808792</v>
      </c>
      <c r="G15" s="94">
        <f>SUM('[4]TranchesAgeNouveaux'!F$8:F$9)/SUM('[4]TranchesAgeNouveaux'!$C$8:$G$9)*100</f>
        <v>24.381414514855678</v>
      </c>
      <c r="H15" s="94">
        <f>SUM('[4]TranchesAgeNouveaux'!G$8:G$9)/SUM('[4]TranchesAgeNouveaux'!$C$8:$G$9)*100</f>
        <v>2.9884659079968423</v>
      </c>
    </row>
    <row r="16" spans="2:8" ht="11.25">
      <c r="B16" s="131"/>
      <c r="C16" s="95" t="s">
        <v>42</v>
      </c>
      <c r="D16" s="94">
        <f>SUM('[4]TranchesAgeNouveaux'!C$4:C$5)/SUM('[4]TranchesAgeNouveaux'!$C$4:$G$5)*100</f>
        <v>6.462975098296199</v>
      </c>
      <c r="E16" s="94">
        <f>SUM('[4]TranchesAgeNouveaux'!D$4:D$5)/SUM('[4]TranchesAgeNouveaux'!$C$4:$G$5)*100</f>
        <v>21.2831749672346</v>
      </c>
      <c r="F16" s="94">
        <f>SUM('[4]TranchesAgeNouveaux'!E$4:E$5)/SUM('[4]TranchesAgeNouveaux'!$C$4:$G$5)*100</f>
        <v>26.66079619921363</v>
      </c>
      <c r="G16" s="94">
        <f>SUM('[4]TranchesAgeNouveaux'!F$4:F$5)/SUM('[4]TranchesAgeNouveaux'!$C$4:$G$5)*100</f>
        <v>34.49787024901704</v>
      </c>
      <c r="H16" s="94">
        <f>SUM('[4]TranchesAgeNouveaux'!G$4:G$5)/SUM('[4]TranchesAgeNouveaux'!$C$4:$G$5)*100</f>
        <v>11.09518348623853</v>
      </c>
    </row>
    <row r="17" spans="2:8" ht="11.25">
      <c r="B17" s="131"/>
      <c r="C17" s="96" t="s">
        <v>62</v>
      </c>
      <c r="D17" s="97">
        <f>SUM('[4]TranchesAgeNouveaux'!C$4:C$5,'[4]TranchesAgeNouveaux'!C$8:C$10,'[4]TranchesAgeNouveaux'!C$13)/SUM('[4]TranchesAgeNouveaux'!$C$4:$G$5,'[4]TranchesAgeNouveaux'!$C$8:$G$10,'[4]TranchesAgeNouveaux'!$C$13:$G$13)*100</f>
        <v>25.889437117874447</v>
      </c>
      <c r="E17" s="97">
        <f>SUM('[4]TranchesAgeNouveaux'!D$4:D$5,'[4]TranchesAgeNouveaux'!D$8:D$10,'[4]TranchesAgeNouveaux'!D$13)/SUM('[4]TranchesAgeNouveaux'!$C$4:$G$5,'[4]TranchesAgeNouveaux'!$C$8:$G$10,'[4]TranchesAgeNouveaux'!$C$13:$G$13)*100</f>
        <v>27.282626881092366</v>
      </c>
      <c r="F17" s="97">
        <f>SUM('[4]TranchesAgeNouveaux'!E$4:E$5,'[4]TranchesAgeNouveaux'!E$8:E$10,'[4]TranchesAgeNouveaux'!E$13)/SUM('[4]TranchesAgeNouveaux'!$C$4:$G$5,'[4]TranchesAgeNouveaux'!$C$8:$G$10,'[4]TranchesAgeNouveaux'!$C$13:$G$13)*100</f>
        <v>23.34168885184022</v>
      </c>
      <c r="G17" s="97">
        <f>SUM('[4]TranchesAgeNouveaux'!F$4:F$5,'[4]TranchesAgeNouveaux'!F$8:F$10,'[4]TranchesAgeNouveaux'!F$13)/SUM('[4]TranchesAgeNouveaux'!$C$4:$G$5,'[4]TranchesAgeNouveaux'!$C$8:$G$10,'[4]TranchesAgeNouveaux'!$C$13:$G$13)*100</f>
        <v>18.82648014488117</v>
      </c>
      <c r="H17" s="97">
        <f>SUM('[4]TranchesAgeNouveaux'!G$4:G$5,'[4]TranchesAgeNouveaux'!G$8:G$10,'[4]TranchesAgeNouveaux'!G$13)/SUM('[4]TranchesAgeNouveaux'!$C$4:$G$5,'[4]TranchesAgeNouveaux'!$C$8:$G$10,'[4]TranchesAgeNouveaux'!$C$13:$G$13)*100</f>
        <v>4.659767004311799</v>
      </c>
    </row>
    <row r="18" spans="2:8" ht="11.25">
      <c r="B18" s="98"/>
      <c r="C18" s="96" t="s">
        <v>22</v>
      </c>
      <c r="D18" s="99">
        <f>'[2]28-G3'!M$61</f>
        <v>19.338121940265065</v>
      </c>
      <c r="E18" s="99">
        <f>'[2]28-G3'!N$61</f>
        <v>23.943478028136635</v>
      </c>
      <c r="F18" s="99">
        <f>'[2]28-G3'!O$61</f>
        <v>25.69911338199392</v>
      </c>
      <c r="G18" s="99">
        <f>'[2]28-G3'!P$61</f>
        <v>24.31082226203995</v>
      </c>
      <c r="H18" s="99">
        <f>'[2]28-G3'!Q$61</f>
        <v>6.708464387564423</v>
      </c>
    </row>
    <row r="20" spans="3:8" ht="11.25">
      <c r="C20" s="122" t="s">
        <v>75</v>
      </c>
      <c r="D20" s="123"/>
      <c r="E20" s="123"/>
      <c r="F20" s="123"/>
      <c r="G20" s="123"/>
      <c r="H20" s="123"/>
    </row>
    <row r="21" spans="3:8" ht="11.25">
      <c r="C21" s="123"/>
      <c r="D21" s="123"/>
      <c r="E21" s="123"/>
      <c r="F21" s="123"/>
      <c r="G21" s="123"/>
      <c r="H21" s="123"/>
    </row>
    <row r="22" spans="3:8" ht="6.75" customHeight="1">
      <c r="C22" s="123"/>
      <c r="D22" s="123"/>
      <c r="E22" s="123"/>
      <c r="F22" s="123"/>
      <c r="G22" s="123"/>
      <c r="H22" s="123"/>
    </row>
    <row r="23" spans="3:8" ht="12.75" customHeight="1">
      <c r="C23" s="123"/>
      <c r="D23" s="123"/>
      <c r="E23" s="123"/>
      <c r="F23" s="123"/>
      <c r="G23" s="123"/>
      <c r="H23" s="123"/>
    </row>
    <row r="24" spans="3:8" ht="11.25">
      <c r="C24" s="123"/>
      <c r="D24" s="123"/>
      <c r="E24" s="123"/>
      <c r="F24" s="123"/>
      <c r="G24" s="123"/>
      <c r="H24" s="123"/>
    </row>
    <row r="25" spans="3:8" ht="11.25">
      <c r="C25" s="123"/>
      <c r="D25" s="123"/>
      <c r="E25" s="123"/>
      <c r="F25" s="123"/>
      <c r="G25" s="123"/>
      <c r="H25" s="123"/>
    </row>
    <row r="26" spans="3:8" ht="11.25">
      <c r="C26" s="123"/>
      <c r="D26" s="123"/>
      <c r="E26" s="123"/>
      <c r="F26" s="123"/>
      <c r="G26" s="123"/>
      <c r="H26" s="123"/>
    </row>
    <row r="27" spans="3:8" ht="11.25">
      <c r="C27" s="123"/>
      <c r="D27" s="123"/>
      <c r="E27" s="123"/>
      <c r="F27" s="123"/>
      <c r="G27" s="123"/>
      <c r="H27" s="123"/>
    </row>
    <row r="29" ht="24" customHeight="1"/>
    <row r="31" spans="2:10" ht="60" customHeight="1">
      <c r="B31" s="132"/>
      <c r="C31" s="133"/>
      <c r="D31" s="133"/>
      <c r="E31" s="133"/>
      <c r="F31" s="133"/>
      <c r="G31" s="133"/>
      <c r="H31" s="133"/>
      <c r="I31" s="133"/>
      <c r="J31" s="133"/>
    </row>
    <row r="32" spans="2:8" ht="11.25">
      <c r="B32" s="68"/>
      <c r="C32" s="65"/>
      <c r="D32" s="65"/>
      <c r="E32" s="65"/>
      <c r="F32" s="65"/>
      <c r="G32" s="65"/>
      <c r="H32" s="65"/>
    </row>
    <row r="35" s="65" customFormat="1" ht="11.25"/>
  </sheetData>
  <sheetProtection/>
  <mergeCells count="5">
    <mergeCell ref="B13:B17"/>
    <mergeCell ref="B31:J31"/>
    <mergeCell ref="B8:B12"/>
    <mergeCell ref="B2:I3"/>
    <mergeCell ref="C20:H27"/>
  </mergeCells>
  <printOptions/>
  <pageMargins left="0.787401575" right="0.787401575" top="0.984251969" bottom="0.984251969" header="0.4921259845" footer="0.4921259845"/>
  <pageSetup fitToHeight="1" fitToWidth="1" horizontalDpi="600" verticalDpi="600" orientation="landscape" paperSize="9" scale="73"/>
</worksheet>
</file>

<file path=xl/worksheets/sheet7.xml><?xml version="1.0" encoding="utf-8"?>
<worksheet xmlns="http://schemas.openxmlformats.org/spreadsheetml/2006/main" xmlns:r="http://schemas.openxmlformats.org/officeDocument/2006/relationships">
  <dimension ref="A2:J62"/>
  <sheetViews>
    <sheetView zoomScale="85" zoomScaleNormal="85" zoomScalePageLayoutView="0" workbookViewId="0" topLeftCell="A10">
      <selection activeCell="B49" sqref="B49"/>
    </sheetView>
  </sheetViews>
  <sheetFormatPr defaultColWidth="11.421875" defaultRowHeight="12.75"/>
  <cols>
    <col min="1" max="1" width="46.140625" style="0" customWidth="1"/>
    <col min="2" max="2" width="12.7109375" style="0" customWidth="1"/>
  </cols>
  <sheetData>
    <row r="2" ht="12.75">
      <c r="A2" s="30" t="s">
        <v>20</v>
      </c>
    </row>
    <row r="3" ht="12.75">
      <c r="A3" s="7"/>
    </row>
    <row r="4" ht="12.75">
      <c r="A4" s="31"/>
    </row>
    <row r="5" ht="12.75">
      <c r="A5" s="31"/>
    </row>
    <row r="6" ht="12.75">
      <c r="A6" s="31"/>
    </row>
    <row r="7" ht="12.75">
      <c r="A7" s="31"/>
    </row>
    <row r="8" ht="12.75">
      <c r="A8" s="7"/>
    </row>
    <row r="9" ht="12.75">
      <c r="A9" s="7"/>
    </row>
    <row r="10" ht="12.75">
      <c r="A10" s="7"/>
    </row>
    <row r="11" ht="12.75">
      <c r="A11" s="32"/>
    </row>
    <row r="12" ht="12.75">
      <c r="A12" s="7"/>
    </row>
    <row r="13" ht="12.75">
      <c r="A13" s="7"/>
    </row>
    <row r="14" ht="12.75">
      <c r="A14" s="31"/>
    </row>
    <row r="15" ht="12.75">
      <c r="A15" s="7"/>
    </row>
    <row r="16" ht="12.75">
      <c r="A16" s="7"/>
    </row>
    <row r="17" ht="12.75">
      <c r="A17" s="7"/>
    </row>
    <row r="18" ht="12.75">
      <c r="A18" s="7"/>
    </row>
    <row r="19" ht="12.75">
      <c r="A19" s="7"/>
    </row>
    <row r="24" spans="9:10" ht="12.75">
      <c r="I24" s="33"/>
      <c r="J24" s="33"/>
    </row>
    <row r="26" ht="12.75">
      <c r="A26" s="34" t="s">
        <v>18</v>
      </c>
    </row>
    <row r="27" ht="12.75">
      <c r="A27" t="s">
        <v>16</v>
      </c>
    </row>
    <row r="30" spans="1:6" ht="25.5">
      <c r="A30" s="35"/>
      <c r="B30" s="36" t="s">
        <v>11</v>
      </c>
      <c r="C30" s="36" t="s">
        <v>12</v>
      </c>
      <c r="D30" s="36" t="s">
        <v>13</v>
      </c>
      <c r="E30" s="36" t="s">
        <v>14</v>
      </c>
      <c r="F30" s="36" t="s">
        <v>15</v>
      </c>
    </row>
    <row r="31" spans="1:8" ht="12.75">
      <c r="A31" s="37" t="s">
        <v>0</v>
      </c>
      <c r="B31" s="38">
        <v>0.15896783886968</v>
      </c>
      <c r="C31" s="38">
        <v>0.24977901220231818</v>
      </c>
      <c r="D31" s="38">
        <v>0.3085037052484898</v>
      </c>
      <c r="E31" s="38">
        <v>0.2502014365984231</v>
      </c>
      <c r="F31" s="38">
        <v>0.032548007081088896</v>
      </c>
      <c r="G31" s="39"/>
      <c r="H31" s="39"/>
    </row>
    <row r="32" spans="1:8" ht="12.75">
      <c r="A32" s="37" t="s">
        <v>7</v>
      </c>
      <c r="B32" s="38">
        <v>0.042584692180314826</v>
      </c>
      <c r="C32" s="38">
        <v>0.2036636717574585</v>
      </c>
      <c r="D32" s="38">
        <v>0.333158573889093</v>
      </c>
      <c r="E32" s="38">
        <v>0.32789917610767644</v>
      </c>
      <c r="F32" s="38">
        <v>0.09269388606545725</v>
      </c>
      <c r="G32" s="39"/>
      <c r="H32" s="39"/>
    </row>
    <row r="33" spans="1:8" ht="12.75">
      <c r="A33" s="37" t="s">
        <v>8</v>
      </c>
      <c r="B33" s="38">
        <v>0.023481165179892613</v>
      </c>
      <c r="C33" s="38">
        <v>0.1456094364351245</v>
      </c>
      <c r="D33" s="38">
        <v>0.37797319578911764</v>
      </c>
      <c r="E33" s="38">
        <v>0.3764004566016996</v>
      </c>
      <c r="F33" s="38">
        <v>0.07653574599416564</v>
      </c>
      <c r="G33" s="39"/>
      <c r="H33" s="39"/>
    </row>
    <row r="34" spans="1:8" ht="12.75">
      <c r="A34" s="37" t="s">
        <v>9</v>
      </c>
      <c r="B34" s="38">
        <v>0.011716469146417366</v>
      </c>
      <c r="C34" s="38">
        <v>0.15289478918696944</v>
      </c>
      <c r="D34" s="38">
        <v>0.34849116773286964</v>
      </c>
      <c r="E34" s="38">
        <v>0.4310711008732812</v>
      </c>
      <c r="F34" s="38">
        <v>0.05582647306046237</v>
      </c>
      <c r="G34" s="39"/>
      <c r="H34" s="39"/>
    </row>
    <row r="35" spans="1:8" ht="12.75">
      <c r="A35" s="37" t="s">
        <v>10</v>
      </c>
      <c r="B35" s="38">
        <v>0.08847606929627091</v>
      </c>
      <c r="C35" s="38">
        <v>0.2084878144269355</v>
      </c>
      <c r="D35" s="38">
        <v>0.2958989918762846</v>
      </c>
      <c r="E35" s="38">
        <v>0.36350004893804444</v>
      </c>
      <c r="F35" s="38">
        <v>0.04363707546246452</v>
      </c>
      <c r="G35" s="39"/>
      <c r="H35" s="39"/>
    </row>
    <row r="37" spans="1:6" ht="12.75">
      <c r="A37" s="7"/>
      <c r="B37" s="40"/>
      <c r="C37" s="40"/>
      <c r="D37" s="40"/>
      <c r="E37" s="40"/>
      <c r="F37" s="40"/>
    </row>
    <row r="38" spans="1:6" ht="12.75">
      <c r="A38" s="41"/>
      <c r="B38" s="42"/>
      <c r="C38" s="42"/>
      <c r="D38" s="42"/>
      <c r="E38" s="42"/>
      <c r="F38" s="42"/>
    </row>
    <row r="39" spans="1:6" ht="12.75">
      <c r="A39" s="41"/>
      <c r="B39" s="42"/>
      <c r="C39" s="42"/>
      <c r="D39" s="42"/>
      <c r="E39" s="42"/>
      <c r="F39" s="42"/>
    </row>
    <row r="40" spans="1:6" ht="12.75">
      <c r="A40" s="41"/>
      <c r="B40" s="42"/>
      <c r="C40" s="42"/>
      <c r="D40" s="42"/>
      <c r="E40" s="42"/>
      <c r="F40" s="42"/>
    </row>
    <row r="41" spans="1:6" ht="12.75">
      <c r="A41" s="41"/>
      <c r="B41" s="42"/>
      <c r="C41" s="42"/>
      <c r="D41" s="42"/>
      <c r="E41" s="42"/>
      <c r="F41" s="42"/>
    </row>
    <row r="42" spans="1:6" ht="12.75">
      <c r="A42" s="41"/>
      <c r="B42" s="43">
        <v>268071</v>
      </c>
      <c r="C42" s="43">
        <v>420652</v>
      </c>
      <c r="D42" s="43">
        <v>518992</v>
      </c>
      <c r="E42" s="43">
        <v>420269</v>
      </c>
      <c r="F42" s="43">
        <v>53501</v>
      </c>
    </row>
    <row r="43" spans="1:6" ht="12.75">
      <c r="A43" s="37" t="s">
        <v>0</v>
      </c>
      <c r="B43" s="25">
        <f>B42/SUM($B$42:$F$42)</f>
        <v>0.1594251509826136</v>
      </c>
      <c r="C43" s="25">
        <f>C42/SUM($B$42:$F$42)</f>
        <v>0.25016696550965367</v>
      </c>
      <c r="D43" s="25">
        <f>D42/SUM($B$42:$F$42)</f>
        <v>0.3086509841003637</v>
      </c>
      <c r="E43" s="25">
        <f>E42/SUM($B$42:$F$42)</f>
        <v>0.24993919065587858</v>
      </c>
      <c r="F43" s="25">
        <f>F42/SUM($B$42:$F$42)</f>
        <v>0.031817708751490495</v>
      </c>
    </row>
    <row r="46" spans="2:6" ht="12.75">
      <c r="B46">
        <v>7567</v>
      </c>
      <c r="C46">
        <v>43212</v>
      </c>
      <c r="D46">
        <v>80082</v>
      </c>
      <c r="E46">
        <v>75184</v>
      </c>
      <c r="F46">
        <v>18965</v>
      </c>
    </row>
    <row r="47" spans="1:6" ht="12.75">
      <c r="A47" s="37" t="s">
        <v>7</v>
      </c>
      <c r="B47" s="25">
        <f>B46/SUM($B$46:$F$46)</f>
        <v>0.033629616461490604</v>
      </c>
      <c r="C47" s="25">
        <f>C46/SUM($B$46:$F$46)</f>
        <v>0.1920447980089774</v>
      </c>
      <c r="D47" s="25">
        <f>D46/SUM($B$46:$F$46)</f>
        <v>0.35590418203635393</v>
      </c>
      <c r="E47" s="25">
        <f>E46/SUM($B$46:$F$46)</f>
        <v>0.3341362606106395</v>
      </c>
      <c r="F47" s="25">
        <f>F46/SUM($B$46:$F$46)</f>
        <v>0.08428514288253855</v>
      </c>
    </row>
    <row r="51" spans="2:6" ht="12.75">
      <c r="B51">
        <v>5554</v>
      </c>
      <c r="C51">
        <v>34441</v>
      </c>
      <c r="D51">
        <v>89402</v>
      </c>
      <c r="E51">
        <v>89030</v>
      </c>
      <c r="F51">
        <v>18103</v>
      </c>
    </row>
    <row r="52" spans="1:7" ht="12.75">
      <c r="A52" s="37" t="s">
        <v>8</v>
      </c>
      <c r="B52" s="25">
        <f>B51/SUM($B$51:$F$51)</f>
        <v>0.023481165179892613</v>
      </c>
      <c r="C52" s="25">
        <f>C51/SUM($B$51:$F$51)</f>
        <v>0.1456094364351245</v>
      </c>
      <c r="D52" s="25">
        <f>D51/SUM($B$51:$F$51)</f>
        <v>0.37797319578911764</v>
      </c>
      <c r="E52" s="25">
        <f>E51/SUM($B$51:$F$51)</f>
        <v>0.3764004566016996</v>
      </c>
      <c r="F52" s="25">
        <f>F51/SUM($B$51:$F$51)</f>
        <v>0.07653574599416564</v>
      </c>
      <c r="G52" s="39"/>
    </row>
    <row r="57" spans="2:6" ht="12.75">
      <c r="B57">
        <v>3308</v>
      </c>
      <c r="C57">
        <v>46047</v>
      </c>
      <c r="D57">
        <v>104083</v>
      </c>
      <c r="E57">
        <v>129327</v>
      </c>
      <c r="F57">
        <v>17401</v>
      </c>
    </row>
    <row r="58" spans="1:6" ht="12.75">
      <c r="A58" s="37" t="s">
        <v>9</v>
      </c>
      <c r="B58" s="25">
        <f>B57/SUM($B$57:$F$57)</f>
        <v>0.011020568618697654</v>
      </c>
      <c r="C58" s="25">
        <f>C57/SUM($B$57:$F$57)</f>
        <v>0.15340511583590413</v>
      </c>
      <c r="D58" s="25">
        <f>D57/SUM($B$57:$F$57)</f>
        <v>0.34675146418981495</v>
      </c>
      <c r="E58" s="25">
        <f>E57/SUM($B$57:$F$57)</f>
        <v>0.4308515954505174</v>
      </c>
      <c r="F58" s="25">
        <f>F57/SUM($B$57:$F$57)</f>
        <v>0.05797125590506586</v>
      </c>
    </row>
    <row r="61" spans="2:6" ht="12.75">
      <c r="B61">
        <v>18109</v>
      </c>
      <c r="C61">
        <v>55940</v>
      </c>
      <c r="D61">
        <v>70632</v>
      </c>
      <c r="E61">
        <v>84841</v>
      </c>
      <c r="F61">
        <v>17689</v>
      </c>
    </row>
    <row r="62" spans="1:6" ht="12.75">
      <c r="A62" s="37" t="s">
        <v>10</v>
      </c>
      <c r="B62" s="25">
        <f>B61/SUM($B$61:$F$61)</f>
        <v>0.0732532128424706</v>
      </c>
      <c r="C62" s="25">
        <f>C61/SUM($B$61:$F$61)</f>
        <v>0.22628442909093852</v>
      </c>
      <c r="D62" s="25">
        <f>D61/SUM($B$61:$F$61)</f>
        <v>0.28571544146498334</v>
      </c>
      <c r="E62" s="25">
        <f>E61/SUM($B$61:$F$61)</f>
        <v>0.34319265728466775</v>
      </c>
      <c r="F62" s="25">
        <f>F61/SUM($B$61:$F$61)</f>
        <v>0.07155425931693978</v>
      </c>
    </row>
  </sheetData>
  <sheetProtection/>
  <printOptions/>
  <pageMargins left="0.787401575" right="0.787401575" top="0.984251969" bottom="0.984251969" header="0.4921259845" footer="0.4921259845"/>
  <pageSetup horizontalDpi="600" verticalDpi="600" orientation="landscape" paperSize="9"/>
  <drawing r:id="rId1"/>
</worksheet>
</file>

<file path=xl/worksheets/sheet8.xml><?xml version="1.0" encoding="utf-8"?>
<worksheet xmlns="http://schemas.openxmlformats.org/spreadsheetml/2006/main" xmlns:r="http://schemas.openxmlformats.org/officeDocument/2006/relationships">
  <sheetPr>
    <tabColor theme="0"/>
  </sheetPr>
  <dimension ref="B2:O60"/>
  <sheetViews>
    <sheetView showGridLines="0" zoomScalePageLayoutView="0" workbookViewId="0" topLeftCell="A1">
      <selection activeCell="B12" sqref="B12:O16"/>
    </sheetView>
  </sheetViews>
  <sheetFormatPr defaultColWidth="11.421875" defaultRowHeight="12.75"/>
  <cols>
    <col min="1" max="1" width="3.7109375" style="47" customWidth="1"/>
    <col min="2" max="2" width="11.8515625" style="47" customWidth="1"/>
    <col min="3" max="13" width="6.421875" style="47" customWidth="1"/>
    <col min="14" max="14" width="5.8515625" style="47" customWidth="1"/>
    <col min="15" max="15" width="6.140625" style="47" customWidth="1"/>
    <col min="16" max="16384" width="11.421875" style="47" customWidth="1"/>
  </cols>
  <sheetData>
    <row r="2" spans="2:13" ht="22.5" customHeight="1">
      <c r="B2" s="135" t="s">
        <v>69</v>
      </c>
      <c r="C2" s="135"/>
      <c r="D2" s="135"/>
      <c r="E2" s="135"/>
      <c r="F2" s="135"/>
      <c r="G2" s="135"/>
      <c r="H2" s="135"/>
      <c r="I2" s="135"/>
      <c r="J2" s="135"/>
      <c r="K2" s="135"/>
      <c r="L2" s="135"/>
      <c r="M2" s="135"/>
    </row>
    <row r="3" spans="10:14" ht="11.25">
      <c r="J3" s="100"/>
      <c r="K3" s="100"/>
      <c r="L3" s="100"/>
      <c r="M3" s="100"/>
      <c r="N3" s="100"/>
    </row>
    <row r="4" spans="10:14" ht="11.25">
      <c r="J4" s="100"/>
      <c r="K4" s="100"/>
      <c r="L4" s="100"/>
      <c r="M4" s="100"/>
      <c r="N4" s="100"/>
    </row>
    <row r="5" spans="2:15" ht="11.25">
      <c r="B5" s="101"/>
      <c r="C5" s="71">
        <v>2006</v>
      </c>
      <c r="D5" s="71">
        <v>2007</v>
      </c>
      <c r="E5" s="71">
        <v>2008</v>
      </c>
      <c r="F5" s="102">
        <v>2009</v>
      </c>
      <c r="G5" s="102">
        <v>2010</v>
      </c>
      <c r="H5" s="102">
        <v>2011</v>
      </c>
      <c r="I5" s="102">
        <v>2012</v>
      </c>
      <c r="J5" s="102">
        <v>2013</v>
      </c>
      <c r="K5" s="102">
        <v>2014</v>
      </c>
      <c r="L5" s="102">
        <v>2015</v>
      </c>
      <c r="M5" s="102">
        <v>2016</v>
      </c>
      <c r="N5" s="102">
        <v>2017</v>
      </c>
      <c r="O5" s="102">
        <v>2018</v>
      </c>
    </row>
    <row r="6" spans="2:15" ht="11.25">
      <c r="B6" s="71" t="s">
        <v>23</v>
      </c>
      <c r="C6" s="103">
        <v>14.201982959057899</v>
      </c>
      <c r="D6" s="103">
        <v>14.303824969009188</v>
      </c>
      <c r="E6" s="103">
        <v>12</v>
      </c>
      <c r="F6" s="94">
        <v>15.322499187347226</v>
      </c>
      <c r="G6" s="94">
        <v>18.81219837341242</v>
      </c>
      <c r="H6" s="104">
        <v>24.38299605952817</v>
      </c>
      <c r="I6" s="104">
        <v>23.088041242542783</v>
      </c>
      <c r="J6" s="104">
        <v>24.504848122788474</v>
      </c>
      <c r="K6" s="104">
        <v>26.095808196000842</v>
      </c>
      <c r="L6" s="104">
        <v>26.11379252788828</v>
      </c>
      <c r="M6" s="104">
        <v>25.963890862173905</v>
      </c>
      <c r="N6" s="104">
        <v>25.33440359608284</v>
      </c>
      <c r="O6" s="104">
        <f>'F.31_graph 5'!D17</f>
        <v>25.889437117874447</v>
      </c>
    </row>
    <row r="7" spans="2:15" ht="11.25">
      <c r="B7" s="71" t="s">
        <v>25</v>
      </c>
      <c r="C7" s="105">
        <v>22.722454010658673</v>
      </c>
      <c r="D7" s="105">
        <v>23.921072473769634</v>
      </c>
      <c r="E7" s="105">
        <v>25</v>
      </c>
      <c r="F7" s="105">
        <v>25.34099277703195</v>
      </c>
      <c r="G7" s="94">
        <v>24.52013599677576</v>
      </c>
      <c r="H7" s="104">
        <v>26.91486047443144</v>
      </c>
      <c r="I7" s="104">
        <v>26.315673980274035</v>
      </c>
      <c r="J7" s="104">
        <v>25.55290044881516</v>
      </c>
      <c r="K7" s="104">
        <v>23.8674520689769</v>
      </c>
      <c r="L7" s="104">
        <v>24.07919993323504</v>
      </c>
      <c r="M7" s="104">
        <v>23.411599751111776</v>
      </c>
      <c r="N7" s="104">
        <v>23.79210146090865</v>
      </c>
      <c r="O7" s="106">
        <f>'F.31_graph 5'!E17</f>
        <v>27.282626881092366</v>
      </c>
    </row>
    <row r="8" spans="2:15" ht="11.25">
      <c r="B8" s="71" t="s">
        <v>26</v>
      </c>
      <c r="C8" s="103">
        <v>27.544012850782153</v>
      </c>
      <c r="D8" s="103">
        <v>30.778156909353477</v>
      </c>
      <c r="E8" s="103">
        <v>28.999999999999996</v>
      </c>
      <c r="F8" s="94">
        <v>29.46816696754715</v>
      </c>
      <c r="G8" s="94">
        <v>29.063007016854918</v>
      </c>
      <c r="H8" s="104">
        <v>24.969445081599606</v>
      </c>
      <c r="I8" s="104">
        <v>24.601574683351718</v>
      </c>
      <c r="J8" s="104">
        <v>24.68314875235513</v>
      </c>
      <c r="K8" s="104">
        <v>24.301206765669974</v>
      </c>
      <c r="L8" s="104">
        <v>23.435022394080175</v>
      </c>
      <c r="M8" s="104">
        <v>23.741868323208827</v>
      </c>
      <c r="N8" s="104">
        <v>23.462674586611012</v>
      </c>
      <c r="O8" s="104">
        <f>'F.31_graph 5'!F17</f>
        <v>23.34168885184022</v>
      </c>
    </row>
    <row r="9" spans="2:15" ht="11.25">
      <c r="B9" s="71" t="s">
        <v>27</v>
      </c>
      <c r="C9" s="103">
        <v>30.81312820955112</v>
      </c>
      <c r="D9" s="103">
        <v>27.577604825620778</v>
      </c>
      <c r="E9" s="103">
        <v>28.999999999999996</v>
      </c>
      <c r="F9" s="94">
        <v>25.65319836257353</v>
      </c>
      <c r="G9" s="94">
        <v>23.133299575268428</v>
      </c>
      <c r="H9" s="104">
        <v>18.401250269602222</v>
      </c>
      <c r="I9" s="104">
        <v>19.576602698203246</v>
      </c>
      <c r="J9" s="104">
        <v>20.6528498996676</v>
      </c>
      <c r="K9" s="104">
        <v>20.964578726390595</v>
      </c>
      <c r="L9" s="104">
        <v>19.622638885025175</v>
      </c>
      <c r="M9" s="104">
        <v>21.010201365494392</v>
      </c>
      <c r="N9" s="104">
        <v>22.10691924867555</v>
      </c>
      <c r="O9" s="106">
        <f>'F.31_graph 5'!G17</f>
        <v>18.82648014488117</v>
      </c>
    </row>
    <row r="10" spans="2:15" ht="11.25">
      <c r="B10" s="71" t="s">
        <v>24</v>
      </c>
      <c r="C10" s="103">
        <v>4.718421969950157</v>
      </c>
      <c r="D10" s="103">
        <v>3.4193408222469293</v>
      </c>
      <c r="E10" s="103">
        <v>5</v>
      </c>
      <c r="F10" s="94">
        <v>4.215142705500144</v>
      </c>
      <c r="G10" s="94">
        <v>4.471359037688468</v>
      </c>
      <c r="H10" s="104">
        <v>5.331448114838564</v>
      </c>
      <c r="I10" s="104">
        <v>6.41810739562822</v>
      </c>
      <c r="J10" s="104">
        <v>4.606252776373635</v>
      </c>
      <c r="K10" s="104">
        <v>4.770954242961692</v>
      </c>
      <c r="L10" s="104">
        <v>6.74934625977133</v>
      </c>
      <c r="M10" s="104">
        <v>5.872439698011099</v>
      </c>
      <c r="N10" s="104">
        <v>5.303901107721946</v>
      </c>
      <c r="O10" s="104">
        <f>'F.31_graph 5'!H17</f>
        <v>4.659767004311799</v>
      </c>
    </row>
    <row r="11" spans="11:12" ht="11.25">
      <c r="K11" s="107"/>
      <c r="L11" s="107"/>
    </row>
    <row r="12" spans="2:15" ht="11.25">
      <c r="B12" s="122" t="s">
        <v>80</v>
      </c>
      <c r="C12" s="123"/>
      <c r="D12" s="123"/>
      <c r="E12" s="123"/>
      <c r="F12" s="123"/>
      <c r="G12" s="123"/>
      <c r="H12" s="123"/>
      <c r="I12" s="123"/>
      <c r="J12" s="123"/>
      <c r="K12" s="123"/>
      <c r="L12" s="123"/>
      <c r="M12" s="123"/>
      <c r="N12" s="123"/>
      <c r="O12" s="123"/>
    </row>
    <row r="13" spans="2:15" ht="11.25">
      <c r="B13" s="123"/>
      <c r="C13" s="123"/>
      <c r="D13" s="123"/>
      <c r="E13" s="123"/>
      <c r="F13" s="123"/>
      <c r="G13" s="123"/>
      <c r="H13" s="123"/>
      <c r="I13" s="123"/>
      <c r="J13" s="123"/>
      <c r="K13" s="123"/>
      <c r="L13" s="123"/>
      <c r="M13" s="123"/>
      <c r="N13" s="123"/>
      <c r="O13" s="123"/>
    </row>
    <row r="14" spans="2:15" ht="11.25">
      <c r="B14" s="123"/>
      <c r="C14" s="123"/>
      <c r="D14" s="123"/>
      <c r="E14" s="123"/>
      <c r="F14" s="123"/>
      <c r="G14" s="123"/>
      <c r="H14" s="123"/>
      <c r="I14" s="123"/>
      <c r="J14" s="123"/>
      <c r="K14" s="123"/>
      <c r="L14" s="123"/>
      <c r="M14" s="123"/>
      <c r="N14" s="123"/>
      <c r="O14" s="123"/>
    </row>
    <row r="15" spans="2:15" ht="11.25">
      <c r="B15" s="123"/>
      <c r="C15" s="123"/>
      <c r="D15" s="123"/>
      <c r="E15" s="123"/>
      <c r="F15" s="123"/>
      <c r="G15" s="123"/>
      <c r="H15" s="123"/>
      <c r="I15" s="123"/>
      <c r="J15" s="123"/>
      <c r="K15" s="123"/>
      <c r="L15" s="123"/>
      <c r="M15" s="123"/>
      <c r="N15" s="123"/>
      <c r="O15" s="123"/>
    </row>
    <row r="16" spans="2:15" ht="11.25">
      <c r="B16" s="123"/>
      <c r="C16" s="123"/>
      <c r="D16" s="123"/>
      <c r="E16" s="123"/>
      <c r="F16" s="123"/>
      <c r="G16" s="123"/>
      <c r="H16" s="123"/>
      <c r="I16" s="123"/>
      <c r="J16" s="123"/>
      <c r="K16" s="123"/>
      <c r="L16" s="123"/>
      <c r="M16" s="123"/>
      <c r="N16" s="123"/>
      <c r="O16" s="123"/>
    </row>
    <row r="17" spans="2:12" ht="11.25">
      <c r="B17" s="107"/>
      <c r="C17" s="107"/>
      <c r="D17" s="107"/>
      <c r="E17" s="108"/>
      <c r="F17" s="109"/>
      <c r="G17" s="110"/>
      <c r="H17" s="111"/>
      <c r="I17" s="107"/>
      <c r="J17" s="107"/>
      <c r="K17" s="107"/>
      <c r="L17" s="107"/>
    </row>
    <row r="18" spans="2:12" ht="11.25">
      <c r="B18" s="107"/>
      <c r="C18" s="107"/>
      <c r="D18" s="107"/>
      <c r="E18" s="108"/>
      <c r="F18" s="109"/>
      <c r="G18" s="110"/>
      <c r="H18" s="111"/>
      <c r="I18" s="107"/>
      <c r="J18" s="107"/>
      <c r="K18" s="107"/>
      <c r="L18" s="107"/>
    </row>
    <row r="19" spans="2:12" ht="11.25">
      <c r="B19" s="107"/>
      <c r="C19" s="107"/>
      <c r="D19" s="107"/>
      <c r="E19" s="108"/>
      <c r="F19" s="109"/>
      <c r="G19" s="110"/>
      <c r="H19" s="111"/>
      <c r="I19" s="107"/>
      <c r="J19" s="107"/>
      <c r="K19" s="107"/>
      <c r="L19" s="107"/>
    </row>
    <row r="20" spans="2:12" ht="11.25">
      <c r="B20" s="107"/>
      <c r="C20" s="107"/>
      <c r="D20" s="107"/>
      <c r="E20" s="108"/>
      <c r="F20" s="109"/>
      <c r="G20" s="110"/>
      <c r="H20" s="111"/>
      <c r="I20" s="107"/>
      <c r="J20" s="107"/>
      <c r="K20" s="107"/>
      <c r="L20" s="107"/>
    </row>
    <row r="21" spans="2:12" ht="11.25">
      <c r="B21" s="107"/>
      <c r="C21" s="107"/>
      <c r="D21" s="107"/>
      <c r="E21" s="107"/>
      <c r="F21" s="107"/>
      <c r="G21" s="107"/>
      <c r="H21" s="107"/>
      <c r="I21" s="107"/>
      <c r="J21" s="107"/>
      <c r="K21" s="107"/>
      <c r="L21" s="107"/>
    </row>
    <row r="22" spans="2:12" ht="11.25">
      <c r="B22" s="107"/>
      <c r="C22" s="107"/>
      <c r="D22" s="107"/>
      <c r="E22" s="107"/>
      <c r="F22" s="107"/>
      <c r="G22" s="107"/>
      <c r="H22" s="107"/>
      <c r="I22" s="107"/>
      <c r="J22" s="107"/>
      <c r="K22" s="107"/>
      <c r="L22" s="107"/>
    </row>
    <row r="23" spans="2:12" ht="11.25">
      <c r="B23" s="107"/>
      <c r="C23" s="107"/>
      <c r="D23" s="107"/>
      <c r="E23" s="107"/>
      <c r="F23" s="107"/>
      <c r="G23" s="107"/>
      <c r="H23" s="107"/>
      <c r="I23" s="107"/>
      <c r="J23" s="107"/>
      <c r="K23" s="107"/>
      <c r="L23" s="107"/>
    </row>
    <row r="24" spans="2:12" ht="11.25">
      <c r="B24" s="107"/>
      <c r="C24" s="107"/>
      <c r="D24" s="107"/>
      <c r="E24" s="107"/>
      <c r="F24" s="107"/>
      <c r="G24" s="107"/>
      <c r="H24" s="107"/>
      <c r="I24" s="107"/>
      <c r="J24" s="107"/>
      <c r="K24" s="107"/>
      <c r="L24" s="107"/>
    </row>
    <row r="25" spans="2:12" ht="11.25">
      <c r="B25" s="107"/>
      <c r="C25" s="107"/>
      <c r="D25" s="107"/>
      <c r="E25" s="107"/>
      <c r="F25" s="107"/>
      <c r="G25" s="107"/>
      <c r="H25" s="107"/>
      <c r="I25" s="107"/>
      <c r="J25" s="107"/>
      <c r="K25" s="107"/>
      <c r="L25" s="107"/>
    </row>
    <row r="26" spans="2:12" ht="11.25">
      <c r="B26" s="107"/>
      <c r="C26" s="107"/>
      <c r="D26" s="107"/>
      <c r="E26" s="107"/>
      <c r="F26" s="107"/>
      <c r="G26" s="107"/>
      <c r="H26" s="107"/>
      <c r="I26" s="107"/>
      <c r="J26" s="107"/>
      <c r="K26" s="107"/>
      <c r="L26" s="107"/>
    </row>
    <row r="27" spans="2:12" ht="11.25">
      <c r="B27" s="107"/>
      <c r="C27" s="107"/>
      <c r="D27" s="107"/>
      <c r="E27" s="107"/>
      <c r="F27" s="107"/>
      <c r="G27" s="107"/>
      <c r="H27" s="107"/>
      <c r="I27" s="107"/>
      <c r="J27" s="107"/>
      <c r="K27" s="107"/>
      <c r="L27" s="107"/>
    </row>
    <row r="28" spans="2:12" ht="11.25">
      <c r="B28" s="107"/>
      <c r="C28" s="107"/>
      <c r="D28" s="107"/>
      <c r="E28" s="107"/>
      <c r="F28" s="107"/>
      <c r="G28" s="107"/>
      <c r="H28" s="107"/>
      <c r="I28" s="107"/>
      <c r="J28" s="107"/>
      <c r="K28" s="107"/>
      <c r="L28" s="107"/>
    </row>
    <row r="29" spans="2:12" ht="11.25">
      <c r="B29" s="107"/>
      <c r="C29" s="107"/>
      <c r="D29" s="107"/>
      <c r="E29" s="107"/>
      <c r="F29" s="107"/>
      <c r="G29" s="107"/>
      <c r="H29" s="107"/>
      <c r="I29" s="107"/>
      <c r="J29" s="107"/>
      <c r="K29" s="107"/>
      <c r="L29" s="107"/>
    </row>
    <row r="30" spans="2:12" ht="11.25">
      <c r="B30" s="107"/>
      <c r="C30" s="107"/>
      <c r="D30" s="107"/>
      <c r="E30" s="107"/>
      <c r="F30" s="107"/>
      <c r="G30" s="107"/>
      <c r="H30" s="107"/>
      <c r="I30" s="107"/>
      <c r="J30" s="107"/>
      <c r="K30" s="107"/>
      <c r="L30" s="107"/>
    </row>
    <row r="31" spans="2:12" ht="11.25">
      <c r="B31" s="112"/>
      <c r="C31" s="112"/>
      <c r="D31" s="112"/>
      <c r="E31" s="112"/>
      <c r="F31" s="112"/>
      <c r="G31" s="107"/>
      <c r="H31" s="107"/>
      <c r="I31" s="107"/>
      <c r="J31" s="107"/>
      <c r="K31" s="107"/>
      <c r="L31" s="107"/>
    </row>
    <row r="32" spans="2:12" ht="11.25">
      <c r="B32" s="107"/>
      <c r="C32" s="107"/>
      <c r="D32" s="107"/>
      <c r="E32" s="107"/>
      <c r="F32" s="107"/>
      <c r="G32" s="107"/>
      <c r="H32" s="107"/>
      <c r="I32" s="107"/>
      <c r="J32" s="107"/>
      <c r="K32" s="107"/>
      <c r="L32" s="107"/>
    </row>
    <row r="33" spans="2:12" ht="11.25">
      <c r="B33" s="107"/>
      <c r="C33" s="107"/>
      <c r="D33" s="107"/>
      <c r="E33" s="107"/>
      <c r="F33" s="107"/>
      <c r="G33" s="107"/>
      <c r="H33" s="107"/>
      <c r="I33" s="107"/>
      <c r="J33" s="107"/>
      <c r="K33" s="107"/>
      <c r="L33" s="107"/>
    </row>
    <row r="34" spans="2:12" ht="11.25">
      <c r="B34" s="107"/>
      <c r="C34" s="107"/>
      <c r="D34" s="107"/>
      <c r="E34" s="107"/>
      <c r="F34" s="107"/>
      <c r="G34" s="107"/>
      <c r="H34" s="107"/>
      <c r="I34" s="107"/>
      <c r="J34" s="107"/>
      <c r="K34" s="107"/>
      <c r="L34" s="107"/>
    </row>
    <row r="35" spans="2:12" ht="11.25">
      <c r="B35" s="107"/>
      <c r="C35" s="107"/>
      <c r="D35" s="107"/>
      <c r="E35" s="107"/>
      <c r="F35" s="107"/>
      <c r="G35" s="107"/>
      <c r="H35" s="107"/>
      <c r="I35" s="107"/>
      <c r="J35" s="107"/>
      <c r="K35" s="107"/>
      <c r="L35" s="107"/>
    </row>
    <row r="36" spans="2:12" ht="11.25">
      <c r="B36" s="107"/>
      <c r="C36" s="107"/>
      <c r="D36" s="107"/>
      <c r="E36" s="107"/>
      <c r="F36" s="107"/>
      <c r="G36" s="107"/>
      <c r="H36" s="107"/>
      <c r="I36" s="107"/>
      <c r="J36" s="107"/>
      <c r="K36" s="107"/>
      <c r="L36" s="107"/>
    </row>
    <row r="37" spans="2:12" ht="11.25">
      <c r="B37" s="107"/>
      <c r="C37" s="107"/>
      <c r="D37" s="107"/>
      <c r="E37" s="107"/>
      <c r="F37" s="107"/>
      <c r="G37" s="107"/>
      <c r="H37" s="107"/>
      <c r="I37" s="107"/>
      <c r="J37" s="107"/>
      <c r="K37" s="107"/>
      <c r="L37" s="107"/>
    </row>
    <row r="38" spans="2:12" ht="11.25">
      <c r="B38" s="107"/>
      <c r="C38" s="107"/>
      <c r="D38" s="107"/>
      <c r="E38" s="107"/>
      <c r="F38" s="107"/>
      <c r="G38" s="107"/>
      <c r="H38" s="107"/>
      <c r="I38" s="107"/>
      <c r="J38" s="107"/>
      <c r="K38" s="107"/>
      <c r="L38" s="107"/>
    </row>
    <row r="39" spans="2:12" ht="11.25">
      <c r="B39" s="107"/>
      <c r="C39" s="107"/>
      <c r="D39" s="107"/>
      <c r="E39" s="107"/>
      <c r="F39" s="107"/>
      <c r="G39" s="107"/>
      <c r="H39" s="107"/>
      <c r="I39" s="107"/>
      <c r="J39" s="107"/>
      <c r="K39" s="107"/>
      <c r="L39" s="107"/>
    </row>
    <row r="40" spans="2:12" ht="11.25">
      <c r="B40" s="107"/>
      <c r="C40" s="107"/>
      <c r="D40" s="107"/>
      <c r="E40" s="107"/>
      <c r="F40" s="107"/>
      <c r="G40" s="107"/>
      <c r="H40" s="107"/>
      <c r="I40" s="107"/>
      <c r="J40" s="107"/>
      <c r="K40" s="107"/>
      <c r="L40" s="107"/>
    </row>
    <row r="41" spans="2:12" ht="11.25">
      <c r="B41" s="107"/>
      <c r="C41" s="107"/>
      <c r="D41" s="107"/>
      <c r="E41" s="107"/>
      <c r="F41" s="107"/>
      <c r="G41" s="107"/>
      <c r="H41" s="107"/>
      <c r="I41" s="107"/>
      <c r="J41" s="107"/>
      <c r="K41" s="107"/>
      <c r="L41" s="107"/>
    </row>
    <row r="42" spans="2:12" ht="11.25">
      <c r="B42" s="107"/>
      <c r="C42" s="107"/>
      <c r="D42" s="107"/>
      <c r="E42" s="107"/>
      <c r="F42" s="107"/>
      <c r="G42" s="107"/>
      <c r="H42" s="107"/>
      <c r="I42" s="107"/>
      <c r="J42" s="107"/>
      <c r="K42" s="107"/>
      <c r="L42" s="107"/>
    </row>
    <row r="43" spans="2:12" ht="11.25">
      <c r="B43" s="107"/>
      <c r="C43" s="107"/>
      <c r="D43" s="107"/>
      <c r="E43" s="107"/>
      <c r="F43" s="107"/>
      <c r="G43" s="107"/>
      <c r="H43" s="107"/>
      <c r="I43" s="107"/>
      <c r="J43" s="107"/>
      <c r="K43" s="107"/>
      <c r="L43" s="107"/>
    </row>
    <row r="44" spans="2:12" ht="11.25">
      <c r="B44" s="107"/>
      <c r="C44" s="107"/>
      <c r="D44" s="107"/>
      <c r="E44" s="107"/>
      <c r="F44" s="107"/>
      <c r="G44" s="107"/>
      <c r="H44" s="107"/>
      <c r="I44" s="107"/>
      <c r="J44" s="107"/>
      <c r="K44" s="107"/>
      <c r="L44" s="107"/>
    </row>
    <row r="45" spans="2:12" ht="11.25">
      <c r="B45" s="107"/>
      <c r="C45" s="107"/>
      <c r="D45" s="107"/>
      <c r="E45" s="107"/>
      <c r="F45" s="107"/>
      <c r="G45" s="107"/>
      <c r="H45" s="107"/>
      <c r="I45" s="107"/>
      <c r="J45" s="107"/>
      <c r="K45" s="107"/>
      <c r="L45" s="107"/>
    </row>
    <row r="46" spans="2:12" ht="11.25">
      <c r="B46" s="107"/>
      <c r="C46" s="107"/>
      <c r="D46" s="107"/>
      <c r="E46" s="107"/>
      <c r="F46" s="107"/>
      <c r="G46" s="107"/>
      <c r="H46" s="107"/>
      <c r="I46" s="107"/>
      <c r="J46" s="107"/>
      <c r="K46" s="107"/>
      <c r="L46" s="107"/>
    </row>
    <row r="47" spans="2:12" ht="11.25">
      <c r="B47" s="107"/>
      <c r="C47" s="107"/>
      <c r="D47" s="107"/>
      <c r="E47" s="107"/>
      <c r="F47" s="107"/>
      <c r="G47" s="107"/>
      <c r="H47" s="107"/>
      <c r="I47" s="107"/>
      <c r="J47" s="107"/>
      <c r="K47" s="107"/>
      <c r="L47" s="107"/>
    </row>
    <row r="48" spans="2:12" ht="11.25">
      <c r="B48" s="107"/>
      <c r="C48" s="107"/>
      <c r="D48" s="107"/>
      <c r="E48" s="107"/>
      <c r="F48" s="107"/>
      <c r="G48" s="107"/>
      <c r="H48" s="107"/>
      <c r="I48" s="107"/>
      <c r="J48" s="107"/>
      <c r="K48" s="107"/>
      <c r="L48" s="107"/>
    </row>
    <row r="49" spans="2:12" ht="11.25">
      <c r="B49" s="107"/>
      <c r="C49" s="107"/>
      <c r="D49" s="107"/>
      <c r="E49" s="107"/>
      <c r="F49" s="107"/>
      <c r="G49" s="107"/>
      <c r="H49" s="107"/>
      <c r="I49" s="107"/>
      <c r="J49" s="107"/>
      <c r="K49" s="107"/>
      <c r="L49" s="107"/>
    </row>
    <row r="50" spans="2:12" ht="11.25">
      <c r="B50" s="107"/>
      <c r="C50" s="107"/>
      <c r="D50" s="107"/>
      <c r="E50" s="107"/>
      <c r="F50" s="107"/>
      <c r="G50" s="107"/>
      <c r="H50" s="107"/>
      <c r="I50" s="107"/>
      <c r="J50" s="107"/>
      <c r="K50" s="107"/>
      <c r="L50" s="107"/>
    </row>
    <row r="51" spans="2:12" ht="11.25">
      <c r="B51" s="107"/>
      <c r="C51" s="107"/>
      <c r="D51" s="107"/>
      <c r="E51" s="107"/>
      <c r="F51" s="107"/>
      <c r="G51" s="107"/>
      <c r="H51" s="107"/>
      <c r="I51" s="107"/>
      <c r="J51" s="107"/>
      <c r="K51" s="107"/>
      <c r="L51" s="107"/>
    </row>
    <row r="52" spans="2:12" ht="11.25">
      <c r="B52" s="107"/>
      <c r="C52" s="107"/>
      <c r="D52" s="107"/>
      <c r="E52" s="107"/>
      <c r="F52" s="107"/>
      <c r="G52" s="107"/>
      <c r="H52" s="107"/>
      <c r="I52" s="107"/>
      <c r="J52" s="107"/>
      <c r="K52" s="107"/>
      <c r="L52" s="107"/>
    </row>
    <row r="53" spans="2:12" ht="11.25">
      <c r="B53" s="107"/>
      <c r="C53" s="107"/>
      <c r="D53" s="107"/>
      <c r="E53" s="107"/>
      <c r="F53" s="107"/>
      <c r="G53" s="107"/>
      <c r="H53" s="107"/>
      <c r="I53" s="107"/>
      <c r="J53" s="107"/>
      <c r="K53" s="107"/>
      <c r="L53" s="107"/>
    </row>
    <row r="54" spans="2:12" ht="11.25">
      <c r="B54" s="107"/>
      <c r="C54" s="107"/>
      <c r="D54" s="107"/>
      <c r="E54" s="107"/>
      <c r="F54" s="107"/>
      <c r="G54" s="107"/>
      <c r="H54" s="107"/>
      <c r="I54" s="107"/>
      <c r="J54" s="107"/>
      <c r="K54" s="107"/>
      <c r="L54" s="107"/>
    </row>
    <row r="55" spans="2:12" ht="11.25">
      <c r="B55" s="107"/>
      <c r="C55" s="107"/>
      <c r="D55" s="107"/>
      <c r="E55" s="107"/>
      <c r="F55" s="107"/>
      <c r="G55" s="107"/>
      <c r="H55" s="107"/>
      <c r="I55" s="107"/>
      <c r="J55" s="107"/>
      <c r="K55" s="107"/>
      <c r="L55" s="107"/>
    </row>
    <row r="56" spans="2:12" ht="11.25">
      <c r="B56" s="107"/>
      <c r="C56" s="107"/>
      <c r="D56" s="107"/>
      <c r="E56" s="107"/>
      <c r="F56" s="107"/>
      <c r="G56" s="107"/>
      <c r="H56" s="107"/>
      <c r="I56" s="107"/>
      <c r="J56" s="107"/>
      <c r="K56" s="107"/>
      <c r="L56" s="107"/>
    </row>
    <row r="57" spans="2:12" ht="11.25">
      <c r="B57" s="107"/>
      <c r="C57" s="107"/>
      <c r="D57" s="107"/>
      <c r="E57" s="107"/>
      <c r="F57" s="107"/>
      <c r="G57" s="107"/>
      <c r="H57" s="107"/>
      <c r="I57" s="107"/>
      <c r="J57" s="107"/>
      <c r="K57" s="107"/>
      <c r="L57" s="107"/>
    </row>
    <row r="58" spans="2:12" ht="11.25">
      <c r="B58" s="107"/>
      <c r="C58" s="107"/>
      <c r="D58" s="107"/>
      <c r="E58" s="107"/>
      <c r="F58" s="107"/>
      <c r="G58" s="107"/>
      <c r="H58" s="107"/>
      <c r="I58" s="107"/>
      <c r="J58" s="107"/>
      <c r="K58" s="107"/>
      <c r="L58" s="107"/>
    </row>
    <row r="59" spans="2:12" ht="11.25">
      <c r="B59" s="107"/>
      <c r="C59" s="107"/>
      <c r="D59" s="107"/>
      <c r="E59" s="107"/>
      <c r="F59" s="107"/>
      <c r="G59" s="107"/>
      <c r="H59" s="107"/>
      <c r="I59" s="107"/>
      <c r="J59" s="107"/>
      <c r="K59" s="107"/>
      <c r="L59" s="107"/>
    </row>
    <row r="60" spans="2:12" ht="11.25">
      <c r="B60" s="107"/>
      <c r="C60" s="107"/>
      <c r="D60" s="107"/>
      <c r="E60" s="107"/>
      <c r="F60" s="107"/>
      <c r="G60" s="107"/>
      <c r="H60" s="107"/>
      <c r="I60" s="107"/>
      <c r="J60" s="107"/>
      <c r="K60" s="107"/>
      <c r="L60" s="107"/>
    </row>
  </sheetData>
  <sheetProtection/>
  <mergeCells count="2">
    <mergeCell ref="B2:M2"/>
    <mergeCell ref="B12:O16"/>
  </mergeCells>
  <printOptions/>
  <pageMargins left="0.787401575" right="0.787401575" top="0.984251969" bottom="0.984251969" header="0.4921259845" footer="0.492125984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theme="0"/>
  </sheetPr>
  <dimension ref="A2:K22"/>
  <sheetViews>
    <sheetView showGridLines="0" tabSelected="1" zoomScalePageLayoutView="0" workbookViewId="0" topLeftCell="B1">
      <selection activeCell="B31" sqref="B31"/>
    </sheetView>
  </sheetViews>
  <sheetFormatPr defaultColWidth="11.421875" defaultRowHeight="12.75"/>
  <cols>
    <col min="1" max="1" width="3.7109375" style="47" customWidth="1"/>
    <col min="2" max="2" width="23.421875" style="47" customWidth="1"/>
    <col min="3" max="3" width="13.140625" style="47" customWidth="1"/>
    <col min="4" max="4" width="12.00390625" style="47" customWidth="1"/>
    <col min="5" max="8" width="11.421875" style="47" customWidth="1"/>
    <col min="9" max="9" width="8.421875" style="47" customWidth="1"/>
    <col min="10" max="16384" width="11.421875" style="47" customWidth="1"/>
  </cols>
  <sheetData>
    <row r="2" ht="11.25">
      <c r="B2" s="1" t="s">
        <v>70</v>
      </c>
    </row>
    <row r="4" spans="1:6" ht="11.25">
      <c r="A4" s="65"/>
      <c r="F4" s="65"/>
    </row>
    <row r="5" spans="4:8" ht="11.25">
      <c r="D5" s="48" t="s">
        <v>29</v>
      </c>
      <c r="F5" s="118"/>
      <c r="G5" s="119"/>
      <c r="H5" s="119"/>
    </row>
    <row r="6" spans="2:8" ht="11.25">
      <c r="B6" s="92"/>
      <c r="C6" s="71" t="s">
        <v>21</v>
      </c>
      <c r="D6" s="71" t="s">
        <v>1</v>
      </c>
      <c r="F6" s="118"/>
      <c r="G6" s="119"/>
      <c r="H6" s="119"/>
    </row>
    <row r="7" spans="2:8" ht="11.25">
      <c r="B7" s="71" t="s">
        <v>42</v>
      </c>
      <c r="C7" s="113">
        <f>SUM('[4]SexeAdhCot'!C$4:C$5)/SUM('[4]SexeAdhCot'!$C$4:$D$5)*100</f>
        <v>48.34218472948613</v>
      </c>
      <c r="D7" s="113">
        <f>SUM('[4]SexeAdhCot'!D$4:D$5)/SUM('[4]SexeAdhCot'!$C$4:$D$5)*100</f>
        <v>51.65781527051387</v>
      </c>
      <c r="E7" s="114" t="s">
        <v>0</v>
      </c>
      <c r="F7" s="118"/>
      <c r="G7" s="119"/>
      <c r="H7" s="119"/>
    </row>
    <row r="8" spans="2:8" ht="11.25">
      <c r="B8" s="115" t="s">
        <v>65</v>
      </c>
      <c r="C8" s="113">
        <f>SUM('[4]SexeAdhCot'!C$8:C$9)/SUM('[4]SexeAdhCot'!$C$8:$D$9)*100</f>
        <v>68.52717259513967</v>
      </c>
      <c r="D8" s="113">
        <f>SUM('[4]SexeAdhCot'!D$8:D$9)/SUM('[4]SexeAdhCot'!$C$8:$D$9)*100</f>
        <v>31.472827404860332</v>
      </c>
      <c r="E8" s="114" t="s">
        <v>31</v>
      </c>
      <c r="F8" s="118"/>
      <c r="G8" s="119"/>
      <c r="H8" s="119"/>
    </row>
    <row r="9" spans="2:8" ht="11.25">
      <c r="B9" s="71" t="s">
        <v>64</v>
      </c>
      <c r="C9" s="113">
        <f>'[4]SexeAdhCot'!C$13/SUM('[4]SexeAdhCot'!$C$13:$D$13)*100</f>
        <v>55.34856887940295</v>
      </c>
      <c r="D9" s="113">
        <f>'[4]SexeAdhCot'!D$13/SUM('[4]SexeAdhCot'!$C$13:$D$13)*100</f>
        <v>44.65143112059705</v>
      </c>
      <c r="E9" s="114" t="s">
        <v>30</v>
      </c>
      <c r="F9" s="118"/>
      <c r="G9" s="119"/>
      <c r="H9" s="119"/>
    </row>
    <row r="10" spans="2:8" ht="11.25">
      <c r="B10" s="71" t="s">
        <v>44</v>
      </c>
      <c r="C10" s="113">
        <f>'[4]SexeAdhCot'!C$10/SUM('[4]SexeAdhCot'!$C$10:$D$10)*100</f>
        <v>61.23858776171973</v>
      </c>
      <c r="D10" s="113">
        <f>'[4]SexeAdhCot'!D$10/SUM('[4]SexeAdhCot'!$C$10:$D$10)*100</f>
        <v>38.76141223828027</v>
      </c>
      <c r="E10" s="114" t="s">
        <v>32</v>
      </c>
      <c r="F10" s="118"/>
      <c r="G10" s="119"/>
      <c r="H10" s="119"/>
    </row>
    <row r="11" spans="2:8" ht="11.25">
      <c r="B11" s="116" t="s">
        <v>33</v>
      </c>
      <c r="C11" s="117">
        <f>SUM('[4]SexeAdhCot'!C$4:C$5,'[4]SexeAdhCot'!C$8:C$10,'[4]SexeAdhCot'!C$13)/SUM('[4]SexeAdhCot'!$C$4:$D$5,'[4]SexeAdhCot'!$C$8:$D$10,'[4]SexeAdhCot'!$C$13:$D$13)*100</f>
        <v>56.75955026617513</v>
      </c>
      <c r="D11" s="117">
        <f>SUM('[4]SexeAdhCot'!D$4:D$5,'[4]SexeAdhCot'!D$8:D$10,'[4]SexeAdhCot'!D$13)/SUM('[4]SexeAdhCot'!$C$4:$D$5,'[4]SexeAdhCot'!$C$8:$D$10,'[4]SexeAdhCot'!$C$13:$D$13)*100</f>
        <v>43.24044973382487</v>
      </c>
      <c r="F11" s="118"/>
      <c r="G11" s="119"/>
      <c r="H11" s="119"/>
    </row>
    <row r="13" spans="2:4" ht="11.25">
      <c r="B13" s="122" t="s">
        <v>76</v>
      </c>
      <c r="C13" s="123"/>
      <c r="D13" s="123"/>
    </row>
    <row r="14" spans="2:4" ht="11.25">
      <c r="B14" s="123"/>
      <c r="C14" s="123"/>
      <c r="D14" s="123"/>
    </row>
    <row r="15" spans="2:4" ht="11.25">
      <c r="B15" s="123"/>
      <c r="C15" s="123"/>
      <c r="D15" s="123"/>
    </row>
    <row r="16" spans="2:11" ht="11.25">
      <c r="B16" s="123"/>
      <c r="C16" s="123"/>
      <c r="D16" s="123"/>
      <c r="I16" s="59"/>
      <c r="J16" s="59"/>
      <c r="K16" s="59"/>
    </row>
    <row r="17" spans="2:11" ht="11.25">
      <c r="B17" s="123"/>
      <c r="C17" s="123"/>
      <c r="D17" s="123"/>
      <c r="E17" s="119"/>
      <c r="F17" s="119"/>
      <c r="I17" s="118"/>
      <c r="J17" s="119"/>
      <c r="K17" s="119"/>
    </row>
    <row r="18" spans="2:11" ht="11.25">
      <c r="B18" s="123"/>
      <c r="C18" s="123"/>
      <c r="D18" s="123"/>
      <c r="E18" s="119"/>
      <c r="F18" s="119"/>
      <c r="I18" s="59"/>
      <c r="J18" s="59"/>
      <c r="K18" s="59"/>
    </row>
    <row r="19" spans="2:11" ht="11.25">
      <c r="B19" s="123"/>
      <c r="C19" s="123"/>
      <c r="D19" s="123"/>
      <c r="E19" s="119"/>
      <c r="F19" s="119"/>
      <c r="I19" s="118"/>
      <c r="J19" s="119"/>
      <c r="K19" s="119"/>
    </row>
    <row r="20" spans="2:6" ht="11.25">
      <c r="B20" s="123"/>
      <c r="C20" s="123"/>
      <c r="D20" s="123"/>
      <c r="E20" s="119"/>
      <c r="F20" s="119"/>
    </row>
    <row r="21" spans="4:6" ht="11.25">
      <c r="D21" s="120"/>
      <c r="E21" s="119"/>
      <c r="F21" s="119"/>
    </row>
    <row r="22" ht="12.75" customHeight="1">
      <c r="D22" s="120"/>
    </row>
    <row r="28" ht="12.75" customHeight="1"/>
  </sheetData>
  <sheetProtection/>
  <mergeCells count="1">
    <mergeCell ref="B13:D20"/>
  </mergeCells>
  <printOptions/>
  <pageMargins left="0.787401575" right="0.787401575" top="0.984251969" bottom="0.984251969" header="0.4921259845" footer="0.492125984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ycroguennec</dc:creator>
  <cp:keywords/>
  <dc:description/>
  <cp:lastModifiedBy>Mathilde D</cp:lastModifiedBy>
  <cp:lastPrinted>2013-02-06T14:38:56Z</cp:lastPrinted>
  <dcterms:created xsi:type="dcterms:W3CDTF">2009-10-08T13:37:54Z</dcterms:created>
  <dcterms:modified xsi:type="dcterms:W3CDTF">2020-06-10T12:34:30Z</dcterms:modified>
  <cp:category/>
  <cp:version/>
  <cp:contentType/>
  <cp:contentStatus/>
</cp:coreProperties>
</file>